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75" windowHeight="4710" activeTab="2"/>
  </bookViews>
  <sheets>
    <sheet name="Statement" sheetId="1" r:id="rId1"/>
    <sheet name="CBS" sheetId="2" r:id="rId2"/>
    <sheet name="Notes" sheetId="3" r:id="rId3"/>
  </sheets>
  <definedNames>
    <definedName name="_xlnm.Print_Titles" localSheetId="0">'Statement'!$22:$35</definedName>
  </definedNames>
  <calcPr fullCalcOnLoad="1"/>
</workbook>
</file>

<file path=xl/sharedStrings.xml><?xml version="1.0" encoding="utf-8"?>
<sst xmlns="http://schemas.openxmlformats.org/spreadsheetml/2006/main" count="351" uniqueCount="272">
  <si>
    <t>CONSOLIDATED INCOME STATEMENT</t>
  </si>
  <si>
    <t>CURRENT YEAR</t>
  </si>
  <si>
    <t>QUARTER</t>
  </si>
  <si>
    <t>PRECEDING YEAR</t>
  </si>
  <si>
    <t>CORRESPONDING</t>
  </si>
  <si>
    <t>TO DATE</t>
  </si>
  <si>
    <t>PERIOD</t>
  </si>
  <si>
    <t>(a)</t>
  </si>
  <si>
    <t>(b)</t>
  </si>
  <si>
    <t>(d)</t>
  </si>
  <si>
    <t>Turnover</t>
  </si>
  <si>
    <t>Investment income</t>
  </si>
  <si>
    <t>Operating profit/(loss) before</t>
  </si>
  <si>
    <t>interest on borrowings,</t>
  </si>
  <si>
    <t>Less interest on borrowings</t>
  </si>
  <si>
    <t>Less depreciation and amortisation</t>
  </si>
  <si>
    <t>Exceptionsl items</t>
  </si>
  <si>
    <t>(e)</t>
  </si>
  <si>
    <t>Operating profit/(loss) after</t>
  </si>
  <si>
    <t>(g)</t>
  </si>
  <si>
    <t>Profit/(loss) before taxation,</t>
  </si>
  <si>
    <t>minority interests and</t>
  </si>
  <si>
    <t>extraordinary items</t>
  </si>
  <si>
    <t>(h)</t>
  </si>
  <si>
    <t>Taxation</t>
  </si>
  <si>
    <t>(I)</t>
  </si>
  <si>
    <t>before deducting minority interests</t>
  </si>
  <si>
    <t>(ii)</t>
  </si>
  <si>
    <t>Less minority interests</t>
  </si>
  <si>
    <t>(j)</t>
  </si>
  <si>
    <t>Profit/(loss) after taxation,</t>
  </si>
  <si>
    <t>attributable to members of the</t>
  </si>
  <si>
    <t>company</t>
  </si>
  <si>
    <t>(k)</t>
  </si>
  <si>
    <t>(iii)</t>
  </si>
  <si>
    <t>(l)</t>
  </si>
  <si>
    <t>Earnings per share based on</t>
  </si>
  <si>
    <t>2(j) above after deducting any</t>
  </si>
  <si>
    <t>provision for preference</t>
  </si>
  <si>
    <t>dividends, if any:</t>
  </si>
  <si>
    <t>shares - sen)</t>
  </si>
  <si>
    <t>Basic (based on ordinary</t>
  </si>
  <si>
    <t>Fully diluted (based on ordinary</t>
  </si>
  <si>
    <t>Net tangible assets per share</t>
  </si>
  <si>
    <t>(RM)</t>
  </si>
  <si>
    <t>5 (a)</t>
  </si>
  <si>
    <t>Dividend per share (sen)</t>
  </si>
  <si>
    <t>Dividend Description</t>
  </si>
  <si>
    <t>INDIVIDUAL PERIOD</t>
  </si>
  <si>
    <t>CUMULATIVE PERIOD</t>
  </si>
  <si>
    <t>items</t>
  </si>
  <si>
    <t>RM'000</t>
  </si>
  <si>
    <t>Other income including  interest</t>
  </si>
  <si>
    <t>income</t>
  </si>
  <si>
    <t>exceptional items, income tax,</t>
  </si>
  <si>
    <t>depreciation and amortisation,</t>
  </si>
  <si>
    <t>depreciation and amortisation and</t>
  </si>
  <si>
    <t xml:space="preserve">exceptional items but before income </t>
  </si>
  <si>
    <t xml:space="preserve">tax, minority interests and </t>
  </si>
  <si>
    <t>Share in the results of associated</t>
  </si>
  <si>
    <t>companies</t>
  </si>
  <si>
    <t>minority interests and extraordinary</t>
  </si>
  <si>
    <t>Extraordinary items attributable</t>
  </si>
  <si>
    <t>to members of the company</t>
  </si>
  <si>
    <t>Profit/(loss) after taxation, and</t>
  </si>
  <si>
    <t>(c)</t>
  </si>
  <si>
    <t>MAGNA PRIMA BERHAD</t>
  </si>
  <si>
    <t>DE</t>
  </si>
  <si>
    <t>MPC</t>
  </si>
  <si>
    <t>KM</t>
  </si>
  <si>
    <t>MR</t>
  </si>
  <si>
    <t>MPK</t>
  </si>
  <si>
    <t>MPB</t>
  </si>
  <si>
    <t>MI</t>
  </si>
  <si>
    <t>CO</t>
  </si>
  <si>
    <t>(70%/90.7%)</t>
  </si>
  <si>
    <t>(67%)</t>
  </si>
  <si>
    <t>(60%)</t>
  </si>
  <si>
    <t>TOTAL</t>
  </si>
  <si>
    <t>Adjustment</t>
  </si>
  <si>
    <t>(Amount in RM '000)</t>
  </si>
  <si>
    <t>DR</t>
  </si>
  <si>
    <t>CR</t>
  </si>
  <si>
    <t>(RM'000)</t>
  </si>
  <si>
    <t>PS</t>
  </si>
  <si>
    <t xml:space="preserve">Consolidation </t>
  </si>
  <si>
    <t>FIXED ASSETS</t>
  </si>
  <si>
    <t>JOINT VENTURE ACCOUNT</t>
  </si>
  <si>
    <t>Cash &amp; Bank Balances</t>
  </si>
  <si>
    <t>CURRENT ASSETS</t>
  </si>
  <si>
    <t>CURRENT LIABILITIES</t>
  </si>
  <si>
    <t>NET CURRENT ASSETS/(LIABILITIES)</t>
  </si>
  <si>
    <t>NET ASSETS</t>
  </si>
  <si>
    <t>SHARE CAPITAL</t>
  </si>
  <si>
    <t>SHAREHOLDERS' FUNDS</t>
  </si>
  <si>
    <t>MINORITY INTEREST</t>
  </si>
  <si>
    <t>Deferred Taxation</t>
  </si>
  <si>
    <t>1.</t>
  </si>
  <si>
    <t>Group</t>
  </si>
  <si>
    <t>Total</t>
  </si>
  <si>
    <t>2.</t>
  </si>
  <si>
    <t>3.</t>
  </si>
  <si>
    <t>4.</t>
  </si>
  <si>
    <t>Other Creditors</t>
  </si>
  <si>
    <t>5.</t>
  </si>
  <si>
    <t>6.</t>
  </si>
  <si>
    <t>7.</t>
  </si>
  <si>
    <t>8.</t>
  </si>
  <si>
    <t>9.</t>
  </si>
  <si>
    <t xml:space="preserve">(All amount in RM'000) </t>
  </si>
  <si>
    <t>10.</t>
  </si>
  <si>
    <t>11.</t>
  </si>
  <si>
    <t>12.</t>
  </si>
  <si>
    <t>13.</t>
  </si>
  <si>
    <t>CONTINGENT LIABILITIES</t>
  </si>
  <si>
    <t>Company</t>
  </si>
  <si>
    <t>Guarantees given to financial institutions for</t>
  </si>
  <si>
    <t>facilities granted to subsidiary companies    :</t>
  </si>
  <si>
    <t xml:space="preserve">Guarantees given to trade creditors of </t>
  </si>
  <si>
    <t xml:space="preserve">subsidiary companies for credit limit facilities </t>
  </si>
  <si>
    <t>granted to subsidiary companies    :</t>
  </si>
  <si>
    <t>Limit of guarantee</t>
  </si>
  <si>
    <t>Amount utilised</t>
  </si>
  <si>
    <t>Bank guarantees and performance bonds</t>
  </si>
  <si>
    <t>Contract work-in-progress</t>
  </si>
  <si>
    <t>Development properties</t>
  </si>
  <si>
    <t>Creditors</t>
  </si>
  <si>
    <t>Debtors</t>
  </si>
  <si>
    <t>Bank Borrowings</t>
  </si>
  <si>
    <t>Financial Result Announcement</t>
  </si>
  <si>
    <t xml:space="preserve">Reference No : </t>
  </si>
  <si>
    <t>Company Name</t>
  </si>
  <si>
    <t>Stock Name</t>
  </si>
  <si>
    <t xml:space="preserve">Date Announced </t>
  </si>
  <si>
    <t>:  MAGNA PRIMA BERHAD</t>
  </si>
  <si>
    <t>:  MAGNA</t>
  </si>
  <si>
    <t xml:space="preserve">Financial Year End </t>
  </si>
  <si>
    <t>:  31/12/99</t>
  </si>
  <si>
    <t>Quarter</t>
  </si>
  <si>
    <t xml:space="preserve">:  </t>
  </si>
  <si>
    <t>Quarterly report on consolidated results for the financial period ended</t>
  </si>
  <si>
    <t>Extraordinary items</t>
  </si>
  <si>
    <t>Submitting Merchant Bank</t>
  </si>
  <si>
    <t>(if applicable)</t>
  </si>
  <si>
    <t>Submitting Secretarial Firm Name</t>
  </si>
  <si>
    <t>* Company Name</t>
  </si>
  <si>
    <t>* Stock Name</t>
  </si>
  <si>
    <t>* Stock Code</t>
  </si>
  <si>
    <t>* Contact Person</t>
  </si>
  <si>
    <t>* Designation</t>
  </si>
  <si>
    <t>:  GROUP FINANCIAL CONTROLLER</t>
  </si>
  <si>
    <t>:  AHMAD AZLAN ABDUL WAHAB</t>
  </si>
  <si>
    <t>* The figures have not been audited</t>
  </si>
  <si>
    <t>Remark :</t>
  </si>
  <si>
    <t>Attachment of the full Financial Result Announcement :</t>
  </si>
  <si>
    <t>Current Quarter</t>
  </si>
  <si>
    <t>As At Preceding</t>
  </si>
  <si>
    <t>Financial Year End</t>
  </si>
  <si>
    <t>ACCOUNTING POLICIES</t>
  </si>
  <si>
    <t>EXCEPTIONAL ITEM</t>
  </si>
  <si>
    <t>EXTRAORDINARY ITEMS</t>
  </si>
  <si>
    <t>PRE-ACQUISITION PROFIT</t>
  </si>
  <si>
    <t>PROFIT ON SALE OF INVESTMENTS AND/OR PROPERTIES</t>
  </si>
  <si>
    <t>QUOTED INVESTMENTS</t>
  </si>
  <si>
    <t>CHANGES IN THE COMPOSITION  OF THE GROUP</t>
  </si>
  <si>
    <t>STATUS OF CORPORATE PROPOSALS ANNOUNCED</t>
  </si>
  <si>
    <t>(ii). a restricted issue of 3,300,000 new ordinary shares of RM1.00 each representing approximately ten percentum (10%) of the existing issued and paid-up capital of MPB for cash;</t>
  </si>
  <si>
    <t>(iii). an employees' share option scheme.</t>
  </si>
  <si>
    <t>31/12/1998</t>
  </si>
  <si>
    <t>NOTES</t>
  </si>
  <si>
    <t>(369519-P)</t>
  </si>
  <si>
    <t>TAXATION</t>
  </si>
  <si>
    <t>SEASONAL OR CYCLICAL FACTORS</t>
  </si>
  <si>
    <t>SHARES AND SECURITIES</t>
  </si>
  <si>
    <t>GROUP BORROWINGS</t>
  </si>
  <si>
    <t>14.</t>
  </si>
  <si>
    <t>There were no financial instruments with off balance sheet risk.</t>
  </si>
  <si>
    <t>15.</t>
  </si>
  <si>
    <t>16.</t>
  </si>
  <si>
    <t>SEGMENTAL ANALYSIS</t>
  </si>
  <si>
    <t>Profit</t>
  </si>
  <si>
    <t xml:space="preserve">Before </t>
  </si>
  <si>
    <t>Assets</t>
  </si>
  <si>
    <t>Employed</t>
  </si>
  <si>
    <t>Property development</t>
  </si>
  <si>
    <t>Construction and quarry</t>
  </si>
  <si>
    <t>17.</t>
  </si>
  <si>
    <t>18.</t>
  </si>
  <si>
    <t>REVIEW OF RESULTS</t>
  </si>
  <si>
    <t>19.</t>
  </si>
  <si>
    <t>PROSPECT  FOR CURRENT YEAR</t>
  </si>
  <si>
    <t>20.</t>
  </si>
  <si>
    <t>21.</t>
  </si>
  <si>
    <t>DIVIDENDS</t>
  </si>
  <si>
    <t>22.</t>
  </si>
  <si>
    <t xml:space="preserve">INVESTMENTS </t>
  </si>
  <si>
    <t>Proposed dividend</t>
  </si>
  <si>
    <t>On 28 September 1999, via an announcement made by Arab-Malaysian Merchant Bank Berhad, on behalf of the Board of Directors of MPB, the total number of Bonus Shares to be issued was reduced from 24,975,000 to 19,980,000 as a result of the revision to the basis of Proposed Bonus Issue from three (3) Bonus Shares for every existing four (4) Shares held in the Company to three (3) Bonus Shares for every five (5) Shares held on the Entitlement Date.</t>
  </si>
  <si>
    <t>The exercises are now pending approval from relevant authorities.</t>
  </si>
  <si>
    <t>(Incorporated in Malaysia)</t>
  </si>
  <si>
    <t>BY ORDER OF THE BOARD</t>
  </si>
  <si>
    <t>Ahmad Shahab B. Hj. Din (MAICSA 0689340 MY)</t>
  </si>
  <si>
    <t>Joseph Gomez A/L Thomas Gomez (MIA 7043)</t>
  </si>
  <si>
    <t>Joint Company Secretaries</t>
  </si>
  <si>
    <t>YEAR 2000 COMPLIANCE</t>
  </si>
  <si>
    <t>DETAILS OF PENDING LITIGATION</t>
  </si>
  <si>
    <t>Secured</t>
  </si>
  <si>
    <t>Unsecured</t>
  </si>
  <si>
    <t>COMMENTS ON FINANCIAL RESULTS ( COMPARISON WITH PRECEDING QUARTER PERIOD)</t>
  </si>
  <si>
    <t>During the financial period under review, there were no issuance and repayment of debt and equity securities, share buy-backs, share cancellations, shares held as treasury shares and resale of treasury shares.</t>
  </si>
  <si>
    <t>:             -</t>
  </si>
  <si>
    <t>:  7617</t>
  </si>
  <si>
    <t>(f)</t>
  </si>
  <si>
    <t>N/R</t>
  </si>
  <si>
    <r>
      <t>*</t>
    </r>
    <r>
      <rPr>
        <b/>
        <sz val="9"/>
        <rFont val="Arial"/>
        <family val="2"/>
      </rPr>
      <t xml:space="preserve"> As At End Of</t>
    </r>
  </si>
  <si>
    <t>(AUDITED)</t>
  </si>
  <si>
    <t>On 23 June 1999, Arab-Malaysian Merchant Bank Berhad, on behalf of the Board of Directors of MPB, has announced the following proposals:</t>
  </si>
  <si>
    <t>(i). a bonus issue of 24,975,000 new ordinary shares of RM1.00 each on the basis of three (3) new ordinary shares for every four (4) existing shares held ;</t>
  </si>
  <si>
    <t>By Group's activity</t>
  </si>
  <si>
    <t>A legal suit was instituted by a third party against a subsidiary company as second defendant jointly with the Datuk Bandar Kuala Lumpur and the Government of Malaysia as first and third defendants respectively in respect of the privatisation of a piece of land.</t>
  </si>
  <si>
    <t xml:space="preserve">Based on the opinion from the appointed litigation lawyer,  the subsidiary company has a good chance of defeating the claim brought against it. </t>
  </si>
  <si>
    <t xml:space="preserve">   (The Preceding Year's Corresponding Quarter/Period results is previously not required for announcement.)</t>
  </si>
  <si>
    <t>Share Premium</t>
  </si>
  <si>
    <t>Other Reserves</t>
  </si>
  <si>
    <t>Long Term Borrowings</t>
  </si>
  <si>
    <t>Short Term Borrowings</t>
  </si>
  <si>
    <t>Retained Profit</t>
  </si>
  <si>
    <t>ATTACHMENT</t>
  </si>
  <si>
    <t>Net Tangible Assets Per Share (RM)</t>
  </si>
  <si>
    <t>DETAILS OF FINANCIAL INSTRUMENTS WITH OFF  BALANCE SHEET RISK</t>
  </si>
  <si>
    <t>The Group's subsidiary, Magna Prima Construction Sdn Bhd ("MPC") has acquired a 60% stake in the equity of Semenyih Quarry Sdn Bhd ("SQ"); formerly known as Pati Semenyih Quarry Sdn Bhd. The latter has an issued capital of 5,000,000 ordinary shares out of which 2,600,000 have been issued directly to MPC by SQ in consideration for settlement of a debt of RM2,600,000. A further 400,000 shares were purchased by MPC from another shareholder, Kuari Pati Sdn Bad. ("KP") for a consideration of RM440,000 by way of an assignment to KP of another debt of that value from SQ due to MPC.</t>
  </si>
  <si>
    <t>1) N/R - Not Required</t>
  </si>
  <si>
    <t>Details of the Group's borrowings as at 31 December 1999 are as follows :-</t>
  </si>
  <si>
    <t>Based on 12 months period ended 31 December 1999 :</t>
  </si>
  <si>
    <t>31/12/1999</t>
  </si>
  <si>
    <t>[31/12/1999]</t>
  </si>
  <si>
    <t>[31/12/1998]</t>
  </si>
  <si>
    <t>Consolidated Balance Sheet As At 31 December 1999</t>
  </si>
  <si>
    <t>1999</t>
  </si>
  <si>
    <t>:  4</t>
  </si>
  <si>
    <t>:  28/02/00</t>
  </si>
  <si>
    <t>DEVELOPMENT EXPENDITURE</t>
  </si>
  <si>
    <t>GOODWILL ON CONSOLIDATION</t>
  </si>
  <si>
    <t>Consumable stocks</t>
  </si>
  <si>
    <t>- secured on assets of subsidiary companies</t>
  </si>
  <si>
    <t>- unsecured</t>
  </si>
  <si>
    <t xml:space="preserve">The accounting policies and method of computation adopted by the Company and the Group in preparing its financial statement is consistent with those adopted for the last accounting period ended 31 December 1998. </t>
  </si>
  <si>
    <t>There were no exceptional items for the period under review.</t>
  </si>
  <si>
    <t>There were no extraordinary items for the period under review.</t>
  </si>
  <si>
    <t>(UNAUDITED)</t>
  </si>
  <si>
    <t>RESERVES</t>
  </si>
  <si>
    <t>LONG TERM BORROWINGS</t>
  </si>
  <si>
    <t>OTHER LONG TERM LIABILITIES</t>
  </si>
  <si>
    <t xml:space="preserve">No tax is imposed on current year's profit. Deferred taxation written back and adjustment for under provision in prior years amounted to RM1,089,500 and RM18,145 respectively. </t>
  </si>
  <si>
    <t>There were no pre-acquisition profit for the period under review.</t>
  </si>
  <si>
    <t>There were no purchase or disposal of quoted investments for the period under review.</t>
  </si>
  <si>
    <t>(a).</t>
  </si>
  <si>
    <t>(b).</t>
  </si>
  <si>
    <t>The Group's operations for the period are not affected by any seasonal or cyclical factor.</t>
  </si>
  <si>
    <t>The requirement for quarterly reporting was only made compulsory effective from the quarter ended 30 September 1999. Hence comparison with preceding quarter period is not available.</t>
  </si>
  <si>
    <t>PROFIT GUARANTEE</t>
  </si>
  <si>
    <t xml:space="preserve">Based on the unaudited results for the financial year ended 31 December 1999, the Group has met the profit figure warranted for the relevant financial year of RM10,737,000. </t>
  </si>
  <si>
    <t>Save as disclosed below which was reported in the 1997 and 1998 audited accounts, there were no new litigation or claims brought against the Group and it's subsidiaries.</t>
  </si>
  <si>
    <t>The said land, 86 acres in size, is in Kepong, Kuala Lumpur and is being developed into a mixed (residential/commercial) urban center. The court hearing scheduled for 11 November 1999 has been postponed to 9 March 2000 on the plaintiff's request. The plaintiff seeks special damages of RM3,590,000.00 plus costs.</t>
  </si>
  <si>
    <t>There were no sale of investments and/or properties for the period under review other than in the normal course of business.</t>
  </si>
  <si>
    <t>During the year, the Group's effective equity interest in it's subsidiary, Magna Park Sdn Bhd was increased from 70% to 91% arising from a special allotment and issue of additional 5,000,000 new ordinary shares of RM1.00 each at par for cash to the subsidiary's immediate holding company, Magna Realty Sdn Bhd.</t>
  </si>
  <si>
    <t>The Group has managed to achieve a total 100% compliance with respect to the Y2K issue.</t>
  </si>
  <si>
    <t xml:space="preserve">The Group recorded a higher turnover of RM151 million, representing an increase of 34% compared to previous year. A significant part of the increase was attributed to the property development activities through its flagship project in Kepong, Kuala Lumpur (called "Metro Prima"). Phase 1 of the mixed development project is nearing completion and plans are ahead for the launching of future phases. Turnover from property development increased more than four-fold to RM49 million. Construction and quarrying activities however remain the biggest contributor to the Group's activities. The division recorded a turnover of RM88 million for 1999. Trading of building materials on the other hand made a positive contribution to the Group's results with a turnover of RM13 million. At profit level, the Group recorded a Profit Before Taxation After Minority Interest of RM11.6 million which is RM0.5 million or 4% higher than last year. </t>
  </si>
  <si>
    <t>Trading &amp; others</t>
  </si>
  <si>
    <t>In line with the overall improvement in market condition, the Group is expected to perform better this year. Its Metro Prima property development project in Kepong, Kuala Lumpur, which is moving into its second phase will continue to contribute positively to the Group's result. Construction and quarrying division will be kept busy with its ongoing  projects and a few other projects which are in the process of being secured.</t>
  </si>
  <si>
    <t>Proposed dividend in respect of the financial year ended 31 December 1999 will be announced once a decision has been made.</t>
  </si>
  <si>
    <t>Date : 28 February 2000</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</si>
</sst>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_);_(* \(#,##0.0\);_(* &quot;-&quot;??_);_(@_)"/>
    <numFmt numFmtId="166" formatCode="_(* #,##0_);_(* \(#,##0\);_(* &quot;-&quot;??_);_(@_)"/>
    <numFmt numFmtId="167" formatCode="0.0%"/>
    <numFmt numFmtId="168" formatCode="_(* #,##0.000_);_(* \(#,##0.000\);_(* &quot;-&quot;??_);_(@_)"/>
    <numFmt numFmtId="169" formatCode="0.0000000"/>
    <numFmt numFmtId="170" formatCode="0.000000"/>
    <numFmt numFmtId="171" formatCode="0.00000"/>
    <numFmt numFmtId="172" formatCode="0.0000"/>
    <numFmt numFmtId="173" formatCode="0.000"/>
    <numFmt numFmtId="174" formatCode="0.0"/>
    <numFmt numFmtId="175" formatCode="_(* #,##0.000_);_(* \(#,##0.000\);_(* &quot;-&quot;???_);_(@_)"/>
    <numFmt numFmtId="176" formatCode="_(* #,##0.0000_);_(* \(#,##0.0000\);_(* &quot;-&quot;??_);_(@_)"/>
    <numFmt numFmtId="177" formatCode="0.00_);\(0.00\)"/>
    <numFmt numFmtId="178" formatCode="#,##0.000"/>
    <numFmt numFmtId="179" formatCode="&quot;RM&quot;#,##0_);\(&quot;RM&quot;#,##0\)"/>
    <numFmt numFmtId="180" formatCode="&quot;RM&quot;#,##0_);[Red]\(&quot;RM&quot;#,##0\)"/>
    <numFmt numFmtId="181" formatCode="&quot;RM&quot;#,##0.00_);\(&quot;RM&quot;#,##0.00\)"/>
    <numFmt numFmtId="182" formatCode="&quot;RM&quot;#,##0.00_);[Red]\(&quot;RM&quot;#,##0.00\)"/>
    <numFmt numFmtId="183" formatCode="_(&quot;RM&quot;* #,##0_);_(&quot;RM&quot;* \(#,##0\);_(&quot;RM&quot;* &quot;-&quot;_);_(@_)"/>
    <numFmt numFmtId="184" formatCode="_(&quot;RM&quot;* #,##0.00_);_(&quot;RM&quot;* \(#,##0.00\);_(&quot;RM&quot;* &quot;-&quot;??_);_(@_)"/>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0_);[Red]\(#,##0\);\ &quot;-&quot;"/>
    <numFmt numFmtId="194" formatCode="#,##0_);[Red]\(#,##0\);&quot;-&quot;"/>
    <numFmt numFmtId="195" formatCode="#,##0_);[Red]\(#,##0\);&quot; &quot;"/>
    <numFmt numFmtId="196" formatCode="#,##0_);[Red]\(#,##0\);\ &quot; &quot;"/>
    <numFmt numFmtId="197" formatCode="#,##0.0"/>
    <numFmt numFmtId="198" formatCode="_-* #,##0.0_-;\-* #,##0.0_-;_-* &quot;-&quot;??_-;_-@_-"/>
    <numFmt numFmtId="199" formatCode="_-* #,##0_-;\-* #,##0_-;_-* &quot;-&quot;??_-;_-@_-"/>
    <numFmt numFmtId="200" formatCode="_(* #,##0.0_);_(* \(#,##0.0\);_(* &quot;-&quot;_);_(@_)"/>
    <numFmt numFmtId="201" formatCode="#\ ???/???"/>
    <numFmt numFmtId="202" formatCode="#,##0.000_);\(#,##0.000\)"/>
    <numFmt numFmtId="203" formatCode="#,##0.0_);\(#,##0.0\)"/>
    <numFmt numFmtId="204" formatCode="&quot;$&quot;#,##0.0"/>
    <numFmt numFmtId="205" formatCode="[$ZWD]\ #,##0.0_);\([$ZWD]\ #,##0.0\)"/>
    <numFmt numFmtId="206" formatCode="\-"/>
    <numFmt numFmtId="207" formatCode="_(* #,##0.00000_);_(* \(#,##0.00000\);_(* &quot;-&quot;??_);_(@_)"/>
    <numFmt numFmtId="208" formatCode="0.000000000000000%"/>
    <numFmt numFmtId="209" formatCode="0.00000000000000%"/>
    <numFmt numFmtId="210" formatCode="0.0000000000000%"/>
    <numFmt numFmtId="211" formatCode="0.000000000000%"/>
    <numFmt numFmtId="212" formatCode="0.00000000000%"/>
    <numFmt numFmtId="213" formatCode="0.0000000000%"/>
    <numFmt numFmtId="214" formatCode="0.000000000%"/>
    <numFmt numFmtId="215" formatCode="0.00000000%"/>
    <numFmt numFmtId="216" formatCode="0.0000000%"/>
    <numFmt numFmtId="217" formatCode="0.000000%"/>
    <numFmt numFmtId="218" formatCode="0.00000%"/>
    <numFmt numFmtId="219" formatCode="0.0000%"/>
    <numFmt numFmtId="220" formatCode="0.000%"/>
    <numFmt numFmtId="221" formatCode="0.00000000"/>
  </numFmts>
  <fonts count="25">
    <font>
      <sz val="10"/>
      <name val="Arial"/>
      <family val="0"/>
    </font>
    <font>
      <b/>
      <sz val="8"/>
      <name val="Arial"/>
      <family val="2"/>
    </font>
    <font>
      <sz val="8"/>
      <name val="Arial"/>
      <family val="2"/>
    </font>
    <font>
      <sz val="12"/>
      <name val="Times New Roman"/>
      <family val="0"/>
    </font>
    <font>
      <sz val="11"/>
      <name val="Times New Roman"/>
      <family val="0"/>
    </font>
    <font>
      <b/>
      <sz val="16"/>
      <name val="Arial"/>
      <family val="2"/>
    </font>
    <font>
      <b/>
      <u val="single"/>
      <sz val="12"/>
      <name val="Arial"/>
      <family val="2"/>
    </font>
    <font>
      <b/>
      <sz val="10"/>
      <name val="Arial"/>
      <family val="2"/>
    </font>
    <font>
      <b/>
      <sz val="13"/>
      <name val="Arial"/>
      <family val="2"/>
    </font>
    <font>
      <i/>
      <sz val="8"/>
      <name val="Arial"/>
      <family val="2"/>
    </font>
    <font>
      <u val="single"/>
      <sz val="10"/>
      <name val="Arial"/>
      <family val="2"/>
    </font>
    <font>
      <b/>
      <sz val="11"/>
      <name val="Arial"/>
      <family val="2"/>
    </font>
    <font>
      <b/>
      <u val="single"/>
      <sz val="10"/>
      <name val="Arial"/>
      <family val="2"/>
    </font>
    <font>
      <b/>
      <i/>
      <sz val="8"/>
      <name val="Arial"/>
      <family val="2"/>
    </font>
    <font>
      <i/>
      <sz val="10"/>
      <name val="Arial"/>
      <family val="2"/>
    </font>
    <font>
      <sz val="9"/>
      <name val="Arial"/>
      <family val="2"/>
    </font>
    <font>
      <sz val="8"/>
      <color indexed="10"/>
      <name val="Arial"/>
      <family val="2"/>
    </font>
    <font>
      <sz val="12"/>
      <name val="Arial"/>
      <family val="2"/>
    </font>
    <font>
      <b/>
      <sz val="12"/>
      <name val="Arial"/>
      <family val="2"/>
    </font>
    <font>
      <b/>
      <u val="singleAccounting"/>
      <sz val="10"/>
      <name val="Arial"/>
      <family val="2"/>
    </font>
    <font>
      <b/>
      <i/>
      <sz val="10"/>
      <name val="Arial"/>
      <family val="2"/>
    </font>
    <font>
      <u val="singleAccounting"/>
      <sz val="10"/>
      <name val="Arial"/>
      <family val="2"/>
    </font>
    <font>
      <b/>
      <sz val="9"/>
      <name val="Arial"/>
      <family val="2"/>
    </font>
    <font>
      <b/>
      <u val="single"/>
      <sz val="9"/>
      <name val="Arial"/>
      <family val="2"/>
    </font>
    <font>
      <b/>
      <sz val="10"/>
      <name val="Times New Roman"/>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0" fontId="4" fillId="0" borderId="0">
      <alignment/>
      <protection/>
    </xf>
    <xf numFmtId="0" fontId="3" fillId="0" borderId="0">
      <alignment/>
      <protection/>
    </xf>
    <xf numFmtId="9" fontId="0" fillId="0" borderId="0" applyFont="0" applyFill="0" applyBorder="0" applyAlignment="0" applyProtection="0"/>
  </cellStyleXfs>
  <cellXfs count="160">
    <xf numFmtId="0" fontId="0" fillId="0" borderId="0" xfId="0" applyAlignment="1">
      <alignment/>
    </xf>
    <xf numFmtId="0" fontId="0" fillId="0" borderId="0" xfId="0" applyFont="1" applyAlignment="1">
      <alignment/>
    </xf>
    <xf numFmtId="0" fontId="0" fillId="0" borderId="0" xfId="0" applyFont="1" applyBorder="1" applyAlignment="1">
      <alignment/>
    </xf>
    <xf numFmtId="166" fontId="0" fillId="0" borderId="0" xfId="15" applyNumberFormat="1" applyFont="1" applyBorder="1" applyAlignment="1">
      <alignment/>
    </xf>
    <xf numFmtId="166" fontId="2" fillId="0" borderId="0" xfId="15" applyNumberFormat="1" applyFont="1" applyBorder="1" applyAlignment="1">
      <alignment/>
    </xf>
    <xf numFmtId="166" fontId="7" fillId="0" borderId="0" xfId="15" applyNumberFormat="1" applyFont="1" applyBorder="1" applyAlignment="1">
      <alignment/>
    </xf>
    <xf numFmtId="166" fontId="1" fillId="0" borderId="0" xfId="15" applyNumberFormat="1" applyFont="1" applyBorder="1" applyAlignment="1">
      <alignment/>
    </xf>
    <xf numFmtId="0" fontId="7" fillId="0" borderId="0" xfId="0" applyFont="1" applyFill="1" applyBorder="1" applyAlignment="1">
      <alignment vertical="center"/>
    </xf>
    <xf numFmtId="0" fontId="8" fillId="0" borderId="0" xfId="0" applyFont="1"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9" fillId="0" borderId="0" xfId="0" applyFont="1" applyFill="1" applyBorder="1" applyAlignment="1" quotePrefix="1">
      <alignment horizontal="center"/>
    </xf>
    <xf numFmtId="0" fontId="2" fillId="0" borderId="0" xfId="0" applyFont="1" applyFill="1" applyBorder="1" applyAlignment="1" quotePrefix="1">
      <alignment horizontal="center" vertical="center"/>
    </xf>
    <xf numFmtId="0" fontId="0" fillId="0" borderId="0" xfId="0" applyBorder="1" applyAlignment="1">
      <alignment/>
    </xf>
    <xf numFmtId="166" fontId="0" fillId="0" borderId="0" xfId="15" applyNumberFormat="1" applyBorder="1" applyAlignment="1">
      <alignment/>
    </xf>
    <xf numFmtId="166" fontId="0" fillId="0" borderId="0" xfId="15" applyNumberFormat="1" applyAlignment="1">
      <alignment/>
    </xf>
    <xf numFmtId="0" fontId="10" fillId="0" borderId="0" xfId="0" applyFont="1" applyBorder="1" applyAlignment="1">
      <alignment/>
    </xf>
    <xf numFmtId="166" fontId="0" fillId="0" borderId="0" xfId="15" applyNumberFormat="1" applyFont="1" applyAlignment="1">
      <alignment/>
    </xf>
    <xf numFmtId="0" fontId="11" fillId="0" borderId="0" xfId="0" applyFont="1" applyBorder="1" applyAlignment="1">
      <alignment horizontal="left"/>
    </xf>
    <xf numFmtId="166" fontId="0" fillId="0" borderId="1" xfId="15" applyNumberFormat="1" applyBorder="1" applyAlignment="1">
      <alignment/>
    </xf>
    <xf numFmtId="0" fontId="0" fillId="0" borderId="2" xfId="0" applyFont="1" applyBorder="1" applyAlignment="1">
      <alignment horizontal="right" vertical="center"/>
    </xf>
    <xf numFmtId="0" fontId="0" fillId="0" borderId="3" xfId="0" applyFont="1" applyBorder="1" applyAlignment="1">
      <alignment vertical="center"/>
    </xf>
    <xf numFmtId="0" fontId="0" fillId="0" borderId="0" xfId="0" applyFont="1" applyAlignment="1">
      <alignment vertical="center"/>
    </xf>
    <xf numFmtId="166" fontId="0" fillId="0" borderId="1" xfId="15" applyNumberFormat="1" applyFont="1" applyBorder="1" applyAlignment="1">
      <alignment/>
    </xf>
    <xf numFmtId="0" fontId="5" fillId="0" borderId="0" xfId="0" applyFont="1" applyFill="1" applyBorder="1" applyAlignment="1">
      <alignment horizontal="center" vertical="top"/>
    </xf>
    <xf numFmtId="0" fontId="6" fillId="0" borderId="0" xfId="0" applyFont="1" applyFill="1" applyBorder="1" applyAlignment="1">
      <alignment horizontal="center" vertical="center"/>
    </xf>
    <xf numFmtId="166" fontId="0" fillId="0" borderId="4" xfId="0" applyNumberFormat="1" applyFont="1" applyBorder="1" applyAlignment="1">
      <alignment vertical="center"/>
    </xf>
    <xf numFmtId="0" fontId="0" fillId="0" borderId="0" xfId="0" applyFont="1" applyAlignment="1">
      <alignment horizontal="center" vertical="center"/>
    </xf>
    <xf numFmtId="166" fontId="0" fillId="0" borderId="0" xfId="15" applyNumberFormat="1" applyFont="1" applyAlignment="1">
      <alignment vertical="center"/>
    </xf>
    <xf numFmtId="0" fontId="0" fillId="0" borderId="0" xfId="0" applyFont="1" applyBorder="1" applyAlignment="1">
      <alignment vertical="center"/>
    </xf>
    <xf numFmtId="0" fontId="22" fillId="0" borderId="5" xfId="0" applyFont="1" applyBorder="1" applyAlignment="1">
      <alignment horizontal="center"/>
    </xf>
    <xf numFmtId="0" fontId="22" fillId="0" borderId="1" xfId="0" applyFont="1" applyBorder="1" applyAlignment="1">
      <alignment horizontal="center"/>
    </xf>
    <xf numFmtId="0" fontId="22" fillId="0" borderId="1" xfId="0" applyFont="1" applyBorder="1" applyAlignment="1" quotePrefix="1">
      <alignment horizontal="center"/>
    </xf>
    <xf numFmtId="0" fontId="15" fillId="0" borderId="6" xfId="0" applyFont="1" applyBorder="1" applyAlignment="1" quotePrefix="1">
      <alignment horizontal="center"/>
    </xf>
    <xf numFmtId="0" fontId="0" fillId="0" borderId="1" xfId="0" applyBorder="1" applyAlignment="1">
      <alignment/>
    </xf>
    <xf numFmtId="166" fontId="0" fillId="0" borderId="1" xfId="15" applyNumberFormat="1" applyBorder="1" applyAlignment="1">
      <alignment/>
    </xf>
    <xf numFmtId="166" fontId="0" fillId="0" borderId="6" xfId="15" applyNumberFormat="1" applyBorder="1" applyAlignment="1">
      <alignment/>
    </xf>
    <xf numFmtId="166" fontId="7" fillId="0" borderId="7" xfId="15" applyNumberFormat="1" applyFont="1" applyBorder="1" applyAlignment="1">
      <alignment/>
    </xf>
    <xf numFmtId="166" fontId="0" fillId="0" borderId="5" xfId="15" applyNumberFormat="1" applyBorder="1" applyAlignment="1">
      <alignment/>
    </xf>
    <xf numFmtId="166" fontId="21" fillId="0" borderId="1" xfId="15" applyNumberFormat="1" applyFont="1" applyBorder="1" applyAlignment="1">
      <alignment/>
    </xf>
    <xf numFmtId="0" fontId="20" fillId="0" borderId="0" xfId="0" applyFont="1" applyAlignment="1">
      <alignment/>
    </xf>
    <xf numFmtId="166" fontId="20" fillId="0" borderId="0" xfId="15" applyNumberFormat="1" applyFont="1" applyAlignment="1">
      <alignment/>
    </xf>
    <xf numFmtId="43" fontId="20" fillId="0" borderId="0" xfId="15" applyFont="1" applyAlignment="1">
      <alignment/>
    </xf>
    <xf numFmtId="0" fontId="7" fillId="0" borderId="5" xfId="0" applyFont="1" applyBorder="1" applyAlignment="1" quotePrefix="1">
      <alignment horizontal="center"/>
    </xf>
    <xf numFmtId="166" fontId="0" fillId="0" borderId="1" xfId="15" applyNumberFormat="1" applyFont="1" applyBorder="1" applyAlignment="1">
      <alignment/>
    </xf>
    <xf numFmtId="0" fontId="0" fillId="0" borderId="0" xfId="0" applyAlignment="1">
      <alignment vertical="center"/>
    </xf>
    <xf numFmtId="0" fontId="7" fillId="0" borderId="0" xfId="0" applyFont="1" applyAlignment="1">
      <alignment vertical="center"/>
    </xf>
    <xf numFmtId="166" fontId="7" fillId="0" borderId="0" xfId="15" applyNumberFormat="1" applyFont="1" applyAlignment="1">
      <alignment vertical="center"/>
    </xf>
    <xf numFmtId="0" fontId="12" fillId="0" borderId="0" xfId="0" applyFont="1" applyAlignment="1">
      <alignment horizontal="center" vertical="center"/>
    </xf>
    <xf numFmtId="0" fontId="0" fillId="0" borderId="0" xfId="0" applyAlignment="1" quotePrefix="1">
      <alignment horizontal="left"/>
    </xf>
    <xf numFmtId="0" fontId="0" fillId="0" borderId="0" xfId="0" applyAlignment="1">
      <alignment horizontal="left"/>
    </xf>
    <xf numFmtId="0" fontId="0" fillId="0" borderId="0" xfId="0" applyAlignment="1" quotePrefix="1">
      <alignment vertical="center"/>
    </xf>
    <xf numFmtId="0" fontId="6" fillId="0" borderId="0" xfId="0" applyFont="1" applyAlignment="1">
      <alignment vertical="center"/>
    </xf>
    <xf numFmtId="0" fontId="0" fillId="0" borderId="0" xfId="0" applyAlignment="1">
      <alignment horizontal="justify" vertical="center" wrapText="1"/>
    </xf>
    <xf numFmtId="0" fontId="7" fillId="0" borderId="0" xfId="0" applyFont="1" applyAlignment="1" quotePrefix="1">
      <alignment vertical="center"/>
    </xf>
    <xf numFmtId="0" fontId="0" fillId="0" borderId="0" xfId="0" applyFont="1" applyAlignment="1" quotePrefix="1">
      <alignment horizontal="center" vertical="center"/>
    </xf>
    <xf numFmtId="0" fontId="23" fillId="0" borderId="0" xfId="0" applyFont="1" applyAlignment="1">
      <alignment horizontal="center" vertical="center"/>
    </xf>
    <xf numFmtId="166" fontId="15" fillId="0" borderId="0" xfId="15" applyNumberFormat="1" applyFont="1" applyAlignment="1">
      <alignment vertical="center"/>
    </xf>
    <xf numFmtId="166" fontId="15" fillId="0" borderId="0" xfId="15" applyNumberFormat="1" applyFont="1" applyAlignment="1" quotePrefix="1">
      <alignment horizontal="center" vertical="center"/>
    </xf>
    <xf numFmtId="166" fontId="15" fillId="0" borderId="0" xfId="15" applyNumberFormat="1" applyFont="1" applyBorder="1" applyAlignment="1">
      <alignment vertical="center"/>
    </xf>
    <xf numFmtId="0" fontId="0" fillId="0" borderId="0" xfId="0" applyFont="1" applyAlignment="1">
      <alignment horizontal="left" vertical="center" indent="1"/>
    </xf>
    <xf numFmtId="0" fontId="7" fillId="0" borderId="0" xfId="0" applyFont="1" applyAlignment="1">
      <alignment horizontal="justify" vertical="center"/>
    </xf>
    <xf numFmtId="166" fontId="0" fillId="0" borderId="0" xfId="15" applyNumberFormat="1" applyFont="1" applyAlignment="1">
      <alignment horizontal="center" vertical="center"/>
    </xf>
    <xf numFmtId="0" fontId="15" fillId="0" borderId="0" xfId="0" applyFont="1" applyAlignment="1" quotePrefix="1">
      <alignment horizontal="center" vertical="center"/>
    </xf>
    <xf numFmtId="166" fontId="0" fillId="0" borderId="4" xfId="15" applyNumberFormat="1" applyFont="1" applyBorder="1" applyAlignment="1">
      <alignment vertical="center"/>
    </xf>
    <xf numFmtId="0" fontId="23" fillId="0" borderId="0" xfId="0" applyFont="1" applyAlignment="1" quotePrefix="1">
      <alignment horizontal="center" vertical="center"/>
    </xf>
    <xf numFmtId="166" fontId="0" fillId="0" borderId="0" xfId="15" applyNumberFormat="1" applyFont="1" applyBorder="1" applyAlignment="1">
      <alignment vertical="center"/>
    </xf>
    <xf numFmtId="0" fontId="0" fillId="0" borderId="0" xfId="0" applyFont="1" applyAlignment="1" quotePrefix="1">
      <alignment vertical="center"/>
    </xf>
    <xf numFmtId="166" fontId="7" fillId="0" borderId="4" xfId="15" applyNumberFormat="1" applyFont="1" applyBorder="1" applyAlignment="1">
      <alignment vertical="center"/>
    </xf>
    <xf numFmtId="166" fontId="0" fillId="0" borderId="8" xfId="15" applyNumberFormat="1" applyFont="1" applyBorder="1" applyAlignment="1">
      <alignment vertical="center"/>
    </xf>
    <xf numFmtId="166" fontId="7" fillId="0" borderId="8" xfId="15" applyNumberFormat="1" applyFont="1" applyBorder="1" applyAlignment="1">
      <alignment horizontal="center" vertical="center"/>
    </xf>
    <xf numFmtId="43" fontId="0" fillId="0" borderId="0" xfId="15" applyFont="1" applyAlignment="1">
      <alignment vertical="center"/>
    </xf>
    <xf numFmtId="166" fontId="7" fillId="0" borderId="0" xfId="15" applyNumberFormat="1" applyFont="1" applyBorder="1" applyAlignment="1">
      <alignment vertical="center"/>
    </xf>
    <xf numFmtId="166" fontId="7" fillId="0" borderId="8" xfId="15" applyNumberFormat="1" applyFont="1" applyBorder="1" applyAlignment="1">
      <alignment vertical="center"/>
    </xf>
    <xf numFmtId="0" fontId="7" fillId="0" borderId="0" xfId="0" applyFont="1" applyAlignment="1">
      <alignment horizontal="center" vertical="center"/>
    </xf>
    <xf numFmtId="166" fontId="7" fillId="0" borderId="0" xfId="15" applyNumberFormat="1" applyFont="1" applyAlignment="1">
      <alignment horizontal="center" vertical="center"/>
    </xf>
    <xf numFmtId="0" fontId="12" fillId="0" borderId="0" xfId="0" applyFont="1" applyAlignment="1">
      <alignment horizontal="left" vertical="center" indent="1"/>
    </xf>
    <xf numFmtId="166" fontId="19" fillId="0" borderId="0" xfId="15" applyNumberFormat="1" applyFont="1" applyAlignment="1">
      <alignment horizontal="center" vertical="center"/>
    </xf>
    <xf numFmtId="0" fontId="0" fillId="0" borderId="0" xfId="0" applyAlignment="1">
      <alignment vertical="center" wrapText="1"/>
    </xf>
    <xf numFmtId="0" fontId="0" fillId="0" borderId="0" xfId="0" applyFont="1" applyAlignment="1" quotePrefix="1">
      <alignment horizontal="right" vertical="center"/>
    </xf>
    <xf numFmtId="0" fontId="0" fillId="0" borderId="0" xfId="0" applyAlignment="1">
      <alignment horizontal="justify" vertical="center"/>
    </xf>
    <xf numFmtId="0" fontId="0" fillId="0" borderId="0" xfId="0" applyFont="1" applyAlignment="1" quotePrefix="1">
      <alignment horizontal="left" vertical="center" indent="1"/>
    </xf>
    <xf numFmtId="0" fontId="2" fillId="0" borderId="0" xfId="0" applyFont="1" applyAlignment="1">
      <alignment horizontal="right" vertical="center"/>
    </xf>
    <xf numFmtId="0" fontId="2" fillId="0" borderId="0" xfId="0" applyFont="1" applyAlignment="1">
      <alignment vertical="center"/>
    </xf>
    <xf numFmtId="0" fontId="7" fillId="0" borderId="0" xfId="0" applyFont="1" applyAlignment="1" quotePrefix="1">
      <alignment horizontal="left" vertical="center"/>
    </xf>
    <xf numFmtId="0" fontId="17" fillId="0" borderId="0" xfId="0" applyFont="1" applyAlignment="1">
      <alignment vertical="center"/>
    </xf>
    <xf numFmtId="0" fontId="0" fillId="0" borderId="0" xfId="0" applyFont="1" applyAlignment="1" quotePrefix="1">
      <alignment horizontal="left" vertical="center"/>
    </xf>
    <xf numFmtId="0" fontId="7"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xf>
    <xf numFmtId="0" fontId="16" fillId="0" borderId="0" xfId="0" applyFont="1" applyAlignment="1" quotePrefix="1">
      <alignment horizontal="center" vertical="center"/>
    </xf>
    <xf numFmtId="0" fontId="0" fillId="0" borderId="9" xfId="0" applyFont="1" applyBorder="1" applyAlignment="1">
      <alignment horizontal="right" vertical="center"/>
    </xf>
    <xf numFmtId="0" fontId="0" fillId="0" borderId="10" xfId="0" applyFont="1" applyBorder="1" applyAlignment="1">
      <alignment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43" fontId="0" fillId="0" borderId="10" xfId="15"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0" xfId="0" applyFont="1" applyBorder="1" applyAlignment="1">
      <alignment vertical="center"/>
    </xf>
    <xf numFmtId="0" fontId="13" fillId="0" borderId="1" xfId="0" applyFont="1" applyBorder="1" applyAlignment="1" quotePrefix="1">
      <alignment horizontal="center" vertical="center"/>
    </xf>
    <xf numFmtId="0" fontId="0" fillId="0" borderId="11" xfId="0" applyFont="1" applyBorder="1" applyAlignment="1">
      <alignment horizontal="right" vertical="center"/>
    </xf>
    <xf numFmtId="0" fontId="0" fillId="0" borderId="12" xfId="0" applyFont="1" applyBorder="1" applyAlignment="1">
      <alignment vertical="center"/>
    </xf>
    <xf numFmtId="0" fontId="15" fillId="0" borderId="6" xfId="0" applyFont="1" applyBorder="1" applyAlignment="1">
      <alignment horizontal="center" vertical="center"/>
    </xf>
    <xf numFmtId="0" fontId="0" fillId="0" borderId="5" xfId="0" applyFont="1" applyBorder="1" applyAlignment="1">
      <alignment horizontal="right" vertical="center"/>
    </xf>
    <xf numFmtId="0" fontId="0" fillId="0" borderId="13" xfId="0" applyFont="1" applyBorder="1" applyAlignment="1">
      <alignment vertical="center"/>
    </xf>
    <xf numFmtId="166" fontId="0" fillId="0" borderId="5" xfId="15" applyNumberFormat="1" applyFont="1" applyBorder="1" applyAlignment="1">
      <alignment horizontal="center" vertical="center"/>
    </xf>
    <xf numFmtId="166" fontId="0" fillId="0" borderId="2" xfId="15" applyNumberFormat="1" applyFont="1" applyBorder="1" applyAlignment="1">
      <alignment horizontal="center" vertical="center"/>
    </xf>
    <xf numFmtId="0" fontId="0" fillId="0" borderId="1" xfId="0" applyFont="1" applyBorder="1" applyAlignment="1">
      <alignment horizontal="right" vertical="center"/>
    </xf>
    <xf numFmtId="166" fontId="0" fillId="0" borderId="1" xfId="15" applyNumberFormat="1" applyFont="1" applyBorder="1" applyAlignment="1">
      <alignment vertical="center"/>
    </xf>
    <xf numFmtId="166" fontId="0" fillId="0" borderId="9" xfId="15" applyNumberFormat="1" applyFont="1" applyBorder="1" applyAlignment="1">
      <alignment horizontal="center" vertical="center"/>
    </xf>
    <xf numFmtId="166" fontId="0" fillId="0" borderId="1" xfId="15" applyNumberFormat="1" applyFont="1" applyBorder="1" applyAlignment="1">
      <alignment horizontal="center" vertical="center"/>
    </xf>
    <xf numFmtId="0" fontId="0" fillId="0" borderId="6" xfId="0" applyFont="1" applyBorder="1" applyAlignment="1">
      <alignment horizontal="right" vertical="center"/>
    </xf>
    <xf numFmtId="0" fontId="0" fillId="0" borderId="14" xfId="0" applyFont="1" applyBorder="1" applyAlignment="1">
      <alignment vertical="center"/>
    </xf>
    <xf numFmtId="166" fontId="0" fillId="0" borderId="6" xfId="15" applyNumberFormat="1" applyFont="1" applyBorder="1" applyAlignment="1">
      <alignment vertical="center"/>
    </xf>
    <xf numFmtId="166" fontId="0" fillId="0" borderId="11" xfId="15" applyNumberFormat="1" applyFont="1" applyBorder="1" applyAlignment="1">
      <alignment vertical="center"/>
    </xf>
    <xf numFmtId="0" fontId="0" fillId="0" borderId="15" xfId="0" applyFont="1" applyBorder="1" applyAlignment="1">
      <alignment horizontal="right" vertical="center"/>
    </xf>
    <xf numFmtId="0" fontId="0" fillId="0" borderId="16" xfId="0" applyFont="1" applyBorder="1" applyAlignment="1">
      <alignment vertical="center"/>
    </xf>
    <xf numFmtId="166" fontId="0" fillId="0" borderId="15" xfId="15" applyNumberFormat="1" applyFont="1" applyBorder="1" applyAlignment="1">
      <alignment vertical="center"/>
    </xf>
    <xf numFmtId="166" fontId="0" fillId="0" borderId="15" xfId="15" applyNumberFormat="1" applyFont="1" applyBorder="1" applyAlignment="1">
      <alignment horizontal="center" vertical="center"/>
    </xf>
    <xf numFmtId="166" fontId="0" fillId="0" borderId="5" xfId="15" applyNumberFormat="1" applyFont="1" applyBorder="1" applyAlignment="1">
      <alignment vertical="center"/>
    </xf>
    <xf numFmtId="166" fontId="0" fillId="0" borderId="9" xfId="15" applyNumberFormat="1" applyFont="1" applyBorder="1" applyAlignment="1">
      <alignment vertical="center"/>
    </xf>
    <xf numFmtId="0" fontId="0" fillId="0" borderId="17" xfId="0" applyFont="1" applyBorder="1" applyAlignment="1">
      <alignment vertical="center"/>
    </xf>
    <xf numFmtId="166" fontId="0" fillId="0" borderId="11" xfId="15" applyNumberFormat="1" applyFont="1" applyBorder="1" applyAlignment="1">
      <alignment horizontal="center" vertical="center"/>
    </xf>
    <xf numFmtId="166" fontId="0" fillId="0" borderId="12" xfId="15" applyNumberFormat="1" applyFont="1" applyBorder="1" applyAlignment="1">
      <alignment horizontal="center" vertical="center"/>
    </xf>
    <xf numFmtId="37" fontId="0" fillId="0" borderId="6" xfId="15" applyNumberFormat="1" applyFont="1" applyBorder="1" applyAlignment="1">
      <alignment vertical="center"/>
    </xf>
    <xf numFmtId="166" fontId="0" fillId="0" borderId="3" xfId="15" applyNumberFormat="1" applyFont="1" applyBorder="1" applyAlignment="1">
      <alignment horizontal="center" vertical="center"/>
    </xf>
    <xf numFmtId="166" fontId="0" fillId="0" borderId="10" xfId="15" applyNumberFormat="1" applyFont="1" applyBorder="1" applyAlignment="1">
      <alignment vertical="center"/>
    </xf>
    <xf numFmtId="166" fontId="0" fillId="0" borderId="12" xfId="15" applyNumberFormat="1" applyFont="1" applyBorder="1" applyAlignment="1">
      <alignment vertical="center"/>
    </xf>
    <xf numFmtId="166" fontId="0" fillId="0" borderId="10" xfId="15" applyNumberFormat="1" applyFont="1" applyBorder="1" applyAlignment="1">
      <alignment horizontal="center" vertical="center"/>
    </xf>
    <xf numFmtId="0" fontId="0" fillId="0" borderId="5" xfId="0" applyFont="1" applyBorder="1" applyAlignment="1">
      <alignment vertical="center"/>
    </xf>
    <xf numFmtId="0" fontId="0" fillId="0" borderId="1" xfId="0" applyFont="1" applyBorder="1" applyAlignment="1">
      <alignment vertical="center"/>
    </xf>
    <xf numFmtId="165" fontId="0" fillId="0" borderId="1" xfId="15" applyNumberFormat="1" applyFont="1" applyBorder="1" applyAlignment="1">
      <alignment vertical="center"/>
    </xf>
    <xf numFmtId="43" fontId="0" fillId="0" borderId="1" xfId="15" applyNumberFormat="1" applyFont="1" applyBorder="1" applyAlignment="1">
      <alignment vertical="center"/>
    </xf>
    <xf numFmtId="0" fontId="10" fillId="0" borderId="0" xfId="0" applyFont="1" applyAlignment="1">
      <alignment horizontal="left" vertical="center"/>
    </xf>
    <xf numFmtId="0" fontId="14" fillId="0" borderId="0" xfId="0" applyFont="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center" vertical="center"/>
    </xf>
    <xf numFmtId="14" fontId="7" fillId="0" borderId="0" xfId="0" applyNumberFormat="1" applyFont="1" applyAlignment="1" quotePrefix="1">
      <alignment horizontal="center" vertical="center"/>
    </xf>
    <xf numFmtId="14" fontId="7" fillId="0" borderId="0" xfId="0" applyNumberFormat="1" applyFont="1" applyAlignment="1">
      <alignment horizontal="center" vertical="center"/>
    </xf>
    <xf numFmtId="0" fontId="5" fillId="0" borderId="0" xfId="0" applyFont="1" applyFill="1" applyBorder="1" applyAlignment="1">
      <alignment horizontal="center" vertical="top"/>
    </xf>
    <xf numFmtId="0" fontId="18" fillId="0" borderId="0" xfId="0" applyFont="1" applyBorder="1" applyAlignment="1" quotePrefix="1">
      <alignment horizontal="center"/>
    </xf>
    <xf numFmtId="0" fontId="14" fillId="0" borderId="0" xfId="0" applyFont="1" applyBorder="1" applyAlignment="1">
      <alignment horizontal="center"/>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quotePrefix="1">
      <alignment horizontal="center" vertical="center"/>
    </xf>
    <xf numFmtId="0" fontId="20" fillId="0" borderId="0" xfId="0" applyFont="1" applyAlignment="1" quotePrefix="1">
      <alignment horizont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5" fillId="0" borderId="0" xfId="0" applyFont="1" applyAlignment="1">
      <alignment horizontal="center" vertical="center"/>
    </xf>
    <xf numFmtId="0" fontId="18" fillId="0" borderId="0" xfId="0" applyFont="1" applyAlignment="1" quotePrefix="1">
      <alignment horizontal="center" vertical="center"/>
    </xf>
    <xf numFmtId="0" fontId="0" fillId="0" borderId="0" xfId="0" applyAlignment="1" quotePrefix="1">
      <alignment horizontal="justify" vertical="center" wrapText="1"/>
    </xf>
    <xf numFmtId="0" fontId="14" fillId="0" borderId="0" xfId="0" applyFont="1" applyAlignment="1">
      <alignment horizontal="center" vertical="center"/>
    </xf>
    <xf numFmtId="0" fontId="14" fillId="0" borderId="0" xfId="0" applyFont="1" applyAlignment="1" quotePrefix="1">
      <alignment horizontal="center" vertical="center"/>
    </xf>
    <xf numFmtId="0" fontId="7" fillId="0" borderId="0" xfId="0" applyFont="1" applyBorder="1" applyAlignment="1">
      <alignment horizontal="center" vertical="center"/>
    </xf>
  </cellXfs>
  <cellStyles count="10">
    <cellStyle name="Normal" xfId="0"/>
    <cellStyle name="Comma" xfId="15"/>
    <cellStyle name="Comma [0]" xfId="16"/>
    <cellStyle name="Currency" xfId="17"/>
    <cellStyle name="Currency [0]" xfId="18"/>
    <cellStyle name="Currency [0]_Sheet1" xfId="19"/>
    <cellStyle name="Currency_Sheet1" xfId="20"/>
    <cellStyle name="Normal_MP98-2"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55"/>
  <sheetViews>
    <sheetView workbookViewId="0" topLeftCell="A1">
      <selection activeCell="F1" sqref="F1"/>
    </sheetView>
  </sheetViews>
  <sheetFormatPr defaultColWidth="9.140625" defaultRowHeight="12.75"/>
  <cols>
    <col min="1" max="1" width="4.28125" style="83" customWidth="1"/>
    <col min="2" max="2" width="31.421875" style="84" customWidth="1"/>
    <col min="3" max="3" width="15.7109375" style="84" customWidth="1"/>
    <col min="4" max="4" width="15.8515625" style="84" customWidth="1"/>
    <col min="5" max="5" width="15.7109375" style="84" customWidth="1"/>
    <col min="6" max="6" width="15.8515625" style="84" customWidth="1"/>
    <col min="7" max="16384" width="9.140625" style="84" customWidth="1"/>
  </cols>
  <sheetData>
    <row r="1" spans="4:6" ht="15" customHeight="1">
      <c r="D1" s="46"/>
      <c r="E1" s="46"/>
      <c r="F1" s="159"/>
    </row>
    <row r="3" spans="1:6" ht="15.75" customHeight="1">
      <c r="A3" s="61" t="s">
        <v>142</v>
      </c>
      <c r="B3" s="23"/>
      <c r="C3" s="85" t="s">
        <v>210</v>
      </c>
      <c r="D3" s="23"/>
      <c r="E3" s="23"/>
      <c r="F3" s="23"/>
    </row>
    <row r="4" spans="1:6" ht="15.75" customHeight="1">
      <c r="A4" s="82" t="s">
        <v>143</v>
      </c>
      <c r="B4" s="23"/>
      <c r="C4" s="23"/>
      <c r="D4" s="23"/>
      <c r="E4" s="23"/>
      <c r="F4" s="23"/>
    </row>
    <row r="5" spans="1:6" s="86" customFormat="1" ht="15.75" customHeight="1">
      <c r="A5" s="61" t="s">
        <v>144</v>
      </c>
      <c r="B5" s="23"/>
      <c r="C5" s="85" t="s">
        <v>210</v>
      </c>
      <c r="D5" s="23"/>
      <c r="E5" s="23"/>
      <c r="F5" s="23"/>
    </row>
    <row r="6" spans="1:6" ht="15.75" customHeight="1">
      <c r="A6" s="82" t="s">
        <v>143</v>
      </c>
      <c r="B6" s="23"/>
      <c r="C6" s="23"/>
      <c r="D6" s="23"/>
      <c r="E6" s="23"/>
      <c r="F6" s="23"/>
    </row>
    <row r="7" spans="1:6" ht="15.75" customHeight="1">
      <c r="A7" s="87" t="s">
        <v>145</v>
      </c>
      <c r="B7" s="23"/>
      <c r="C7" s="88" t="s">
        <v>134</v>
      </c>
      <c r="D7" s="23"/>
      <c r="E7" s="23"/>
      <c r="F7" s="23"/>
    </row>
    <row r="8" spans="1:6" ht="15.75" customHeight="1">
      <c r="A8" s="87" t="s">
        <v>146</v>
      </c>
      <c r="B8" s="23"/>
      <c r="C8" s="47" t="s">
        <v>135</v>
      </c>
      <c r="D8" s="23"/>
      <c r="E8" s="23"/>
      <c r="F8" s="23"/>
    </row>
    <row r="9" spans="1:6" ht="15.75" customHeight="1">
      <c r="A9" s="87" t="s">
        <v>147</v>
      </c>
      <c r="B9" s="23"/>
      <c r="C9" s="47" t="s">
        <v>211</v>
      </c>
      <c r="D9" s="23"/>
      <c r="E9" s="23"/>
      <c r="F9" s="23"/>
    </row>
    <row r="10" spans="1:6" ht="15.75" customHeight="1">
      <c r="A10" s="87" t="s">
        <v>148</v>
      </c>
      <c r="B10" s="23"/>
      <c r="C10" s="55" t="s">
        <v>151</v>
      </c>
      <c r="D10" s="23"/>
      <c r="E10" s="23"/>
      <c r="F10" s="23"/>
    </row>
    <row r="11" spans="1:6" ht="15.75" customHeight="1">
      <c r="A11" s="87" t="s">
        <v>149</v>
      </c>
      <c r="B11" s="23"/>
      <c r="C11" s="47" t="s">
        <v>150</v>
      </c>
      <c r="D11" s="23"/>
      <c r="E11" s="23"/>
      <c r="F11" s="23"/>
    </row>
    <row r="12" spans="1:6" ht="15.75" customHeight="1">
      <c r="A12" s="89"/>
      <c r="B12" s="23"/>
      <c r="C12" s="23"/>
      <c r="D12" s="23"/>
      <c r="E12" s="23"/>
      <c r="F12" s="23"/>
    </row>
    <row r="13" spans="1:6" ht="12.75">
      <c r="A13" s="139" t="s">
        <v>129</v>
      </c>
      <c r="B13" s="139"/>
      <c r="C13" s="139"/>
      <c r="D13" s="139"/>
      <c r="E13" s="139"/>
      <c r="F13" s="139"/>
    </row>
    <row r="14" spans="1:6" ht="12.75">
      <c r="A14" s="90" t="s">
        <v>130</v>
      </c>
      <c r="B14" s="23"/>
      <c r="C14" s="47" t="s">
        <v>139</v>
      </c>
      <c r="D14" s="23"/>
      <c r="E14" s="23"/>
      <c r="F14" s="23"/>
    </row>
    <row r="15" spans="1:6" ht="12.75">
      <c r="A15" s="90" t="s">
        <v>131</v>
      </c>
      <c r="B15" s="23"/>
      <c r="C15" s="88" t="s">
        <v>134</v>
      </c>
      <c r="D15" s="23"/>
      <c r="E15" s="23"/>
      <c r="F15" s="23"/>
    </row>
    <row r="16" spans="1:6" ht="12.75">
      <c r="A16" s="90" t="s">
        <v>132</v>
      </c>
      <c r="B16" s="23"/>
      <c r="C16" s="47" t="s">
        <v>135</v>
      </c>
      <c r="D16" s="23"/>
      <c r="E16" s="23"/>
      <c r="F16" s="23"/>
    </row>
    <row r="17" spans="1:6" ht="12.75">
      <c r="A17" s="90" t="s">
        <v>133</v>
      </c>
      <c r="B17" s="23"/>
      <c r="C17" s="47" t="s">
        <v>240</v>
      </c>
      <c r="D17" s="23"/>
      <c r="E17" s="23"/>
      <c r="F17" s="23"/>
    </row>
    <row r="18" spans="1:6" ht="12.75">
      <c r="A18" s="90" t="s">
        <v>136</v>
      </c>
      <c r="B18" s="23"/>
      <c r="C18" s="47" t="s">
        <v>137</v>
      </c>
      <c r="D18" s="23"/>
      <c r="E18" s="23"/>
      <c r="F18" s="23"/>
    </row>
    <row r="19" spans="1:6" ht="12.75">
      <c r="A19" s="90" t="s">
        <v>138</v>
      </c>
      <c r="B19" s="23"/>
      <c r="C19" s="47" t="s">
        <v>239</v>
      </c>
      <c r="D19" s="23"/>
      <c r="E19" s="23"/>
      <c r="F19" s="23"/>
    </row>
    <row r="20" spans="1:6" ht="12.75">
      <c r="A20" s="90"/>
      <c r="B20" s="23"/>
      <c r="C20" s="23"/>
      <c r="D20" s="23"/>
      <c r="E20" s="23"/>
      <c r="F20" s="23"/>
    </row>
    <row r="21" spans="1:6" ht="12.75">
      <c r="A21" s="90"/>
      <c r="B21" s="23"/>
      <c r="C21" s="23"/>
      <c r="D21" s="23"/>
      <c r="E21" s="23"/>
      <c r="F21" s="23"/>
    </row>
    <row r="22" spans="1:6" ht="12.75">
      <c r="A22" s="140" t="s">
        <v>140</v>
      </c>
      <c r="B22" s="140"/>
      <c r="C22" s="140"/>
      <c r="D22" s="140"/>
      <c r="E22" s="140"/>
      <c r="F22" s="140"/>
    </row>
    <row r="23" spans="1:6" ht="12.75">
      <c r="A23" s="141" t="s">
        <v>234</v>
      </c>
      <c r="B23" s="141"/>
      <c r="C23" s="141"/>
      <c r="D23" s="141"/>
      <c r="E23" s="141"/>
      <c r="F23" s="141"/>
    </row>
    <row r="24" spans="1:6" ht="12.75">
      <c r="A24" s="141" t="s">
        <v>152</v>
      </c>
      <c r="B24" s="142"/>
      <c r="C24" s="142"/>
      <c r="D24" s="142"/>
      <c r="E24" s="142"/>
      <c r="F24" s="142"/>
    </row>
    <row r="25" spans="1:6" ht="12.75">
      <c r="A25" s="90"/>
      <c r="B25" s="23"/>
      <c r="C25" s="23"/>
      <c r="D25" s="23"/>
      <c r="E25" s="23"/>
      <c r="F25" s="23"/>
    </row>
    <row r="26" spans="1:6" ht="12.75">
      <c r="A26" s="140" t="s">
        <v>0</v>
      </c>
      <c r="B26" s="140"/>
      <c r="C26" s="140"/>
      <c r="D26" s="140"/>
      <c r="E26" s="140"/>
      <c r="F26" s="140"/>
    </row>
    <row r="27" spans="3:6" ht="11.25">
      <c r="C27" s="91"/>
      <c r="D27" s="91"/>
      <c r="E27" s="91"/>
      <c r="F27" s="91"/>
    </row>
    <row r="28" spans="1:6" s="23" customFormat="1" ht="14.25" customHeight="1">
      <c r="A28" s="21"/>
      <c r="B28" s="22"/>
      <c r="C28" s="136" t="s">
        <v>48</v>
      </c>
      <c r="D28" s="137"/>
      <c r="E28" s="138" t="s">
        <v>49</v>
      </c>
      <c r="F28" s="137"/>
    </row>
    <row r="29" spans="1:6" s="23" customFormat="1" ht="12.75" customHeight="1">
      <c r="A29" s="92"/>
      <c r="B29" s="93"/>
      <c r="C29" s="94" t="s">
        <v>1</v>
      </c>
      <c r="D29" s="94" t="s">
        <v>3</v>
      </c>
      <c r="E29" s="95" t="s">
        <v>1</v>
      </c>
      <c r="F29" s="94" t="s">
        <v>3</v>
      </c>
    </row>
    <row r="30" spans="1:6" s="23" customFormat="1" ht="12.75" customHeight="1">
      <c r="A30" s="92"/>
      <c r="B30" s="96"/>
      <c r="C30" s="97" t="s">
        <v>2</v>
      </c>
      <c r="D30" s="97" t="s">
        <v>4</v>
      </c>
      <c r="E30" s="95" t="s">
        <v>5</v>
      </c>
      <c r="F30" s="97" t="s">
        <v>4</v>
      </c>
    </row>
    <row r="31" spans="1:6" s="23" customFormat="1" ht="12.75" customHeight="1">
      <c r="A31" s="92"/>
      <c r="B31" s="93"/>
      <c r="C31" s="98"/>
      <c r="D31" s="97" t="s">
        <v>2</v>
      </c>
      <c r="E31" s="99"/>
      <c r="F31" s="97" t="s">
        <v>6</v>
      </c>
    </row>
    <row r="32" spans="1:6" s="23" customFormat="1" ht="12.75" customHeight="1">
      <c r="A32" s="92"/>
      <c r="B32" s="93"/>
      <c r="C32" s="100" t="s">
        <v>249</v>
      </c>
      <c r="D32" s="98"/>
      <c r="E32" s="100" t="s">
        <v>249</v>
      </c>
      <c r="F32" s="100" t="s">
        <v>215</v>
      </c>
    </row>
    <row r="33" spans="1:6" s="23" customFormat="1" ht="12.75" customHeight="1">
      <c r="A33" s="92"/>
      <c r="B33" s="93"/>
      <c r="C33" s="97" t="s">
        <v>235</v>
      </c>
      <c r="D33" s="97" t="s">
        <v>236</v>
      </c>
      <c r="E33" s="97" t="s">
        <v>235</v>
      </c>
      <c r="F33" s="97" t="s">
        <v>236</v>
      </c>
    </row>
    <row r="34" spans="1:6" s="23" customFormat="1" ht="12.75" customHeight="1">
      <c r="A34" s="101"/>
      <c r="B34" s="102"/>
      <c r="C34" s="103" t="s">
        <v>51</v>
      </c>
      <c r="D34" s="103" t="s">
        <v>51</v>
      </c>
      <c r="E34" s="103" t="s">
        <v>51</v>
      </c>
      <c r="F34" s="103" t="s">
        <v>51</v>
      </c>
    </row>
    <row r="35" spans="1:6" s="23" customFormat="1" ht="12.75" customHeight="1">
      <c r="A35" s="104"/>
      <c r="B35" s="105"/>
      <c r="C35" s="106"/>
      <c r="D35" s="107"/>
      <c r="E35" s="106"/>
      <c r="F35" s="106"/>
    </row>
    <row r="36" spans="1:6" s="23" customFormat="1" ht="12.75" customHeight="1">
      <c r="A36" s="108">
        <v>1</v>
      </c>
      <c r="B36" s="30" t="s">
        <v>10</v>
      </c>
      <c r="C36" s="109">
        <f>E36-93659</f>
        <v>56944.40299999999</v>
      </c>
      <c r="D36" s="110" t="s">
        <v>213</v>
      </c>
      <c r="E36" s="109">
        <v>150603.403</v>
      </c>
      <c r="F36" s="111">
        <v>112737.5</v>
      </c>
    </row>
    <row r="37" spans="1:6" s="23" customFormat="1" ht="12.75" customHeight="1">
      <c r="A37" s="112" t="s">
        <v>7</v>
      </c>
      <c r="B37" s="113"/>
      <c r="C37" s="114"/>
      <c r="D37" s="115"/>
      <c r="E37" s="114"/>
      <c r="F37" s="114"/>
    </row>
    <row r="38" spans="1:6" s="23" customFormat="1" ht="12.75" customHeight="1">
      <c r="A38" s="116" t="s">
        <v>8</v>
      </c>
      <c r="B38" s="117" t="s">
        <v>11</v>
      </c>
      <c r="C38" s="118">
        <v>0</v>
      </c>
      <c r="D38" s="119" t="s">
        <v>213</v>
      </c>
      <c r="E38" s="118">
        <v>0</v>
      </c>
      <c r="F38" s="119">
        <v>0</v>
      </c>
    </row>
    <row r="39" spans="1:6" s="23" customFormat="1" ht="12.75" customHeight="1">
      <c r="A39" s="104" t="s">
        <v>65</v>
      </c>
      <c r="B39" s="30" t="s">
        <v>52</v>
      </c>
      <c r="C39" s="120">
        <f>E39-2319</f>
        <v>-1868</v>
      </c>
      <c r="D39" s="110" t="s">
        <v>213</v>
      </c>
      <c r="E39" s="109">
        <v>451</v>
      </c>
      <c r="F39" s="111">
        <v>476</v>
      </c>
    </row>
    <row r="40" spans="1:6" s="23" customFormat="1" ht="12.75" customHeight="1">
      <c r="A40" s="112"/>
      <c r="B40" s="113" t="s">
        <v>53</v>
      </c>
      <c r="C40" s="114"/>
      <c r="D40" s="115"/>
      <c r="E40" s="114"/>
      <c r="F40" s="114"/>
    </row>
    <row r="41" spans="1:6" s="23" customFormat="1" ht="12.75" customHeight="1">
      <c r="A41" s="108">
        <v>2</v>
      </c>
      <c r="B41" s="30" t="s">
        <v>12</v>
      </c>
      <c r="C41" s="109"/>
      <c r="D41" s="121"/>
      <c r="E41" s="109"/>
      <c r="F41" s="109"/>
    </row>
    <row r="42" spans="1:6" s="23" customFormat="1" ht="12.75" customHeight="1">
      <c r="A42" s="108" t="s">
        <v>7</v>
      </c>
      <c r="B42" s="30" t="s">
        <v>13</v>
      </c>
      <c r="C42" s="109">
        <f>C50-C48-C47</f>
        <v>7611.766</v>
      </c>
      <c r="D42" s="110" t="s">
        <v>213</v>
      </c>
      <c r="E42" s="109">
        <f>E50-E48-E47</f>
        <v>18453.766</v>
      </c>
      <c r="F42" s="109">
        <f>F50-F48-F47</f>
        <v>18978.538</v>
      </c>
    </row>
    <row r="43" spans="1:6" s="23" customFormat="1" ht="12.75" customHeight="1">
      <c r="A43" s="108"/>
      <c r="B43" s="30" t="s">
        <v>55</v>
      </c>
      <c r="C43" s="109"/>
      <c r="D43" s="121"/>
      <c r="E43" s="109"/>
      <c r="F43" s="109"/>
    </row>
    <row r="44" spans="1:6" s="23" customFormat="1" ht="12.75" customHeight="1">
      <c r="A44" s="108"/>
      <c r="B44" s="30" t="s">
        <v>54</v>
      </c>
      <c r="C44" s="109"/>
      <c r="D44" s="121"/>
      <c r="E44" s="109"/>
      <c r="F44" s="109"/>
    </row>
    <row r="45" spans="1:6" s="23" customFormat="1" ht="12.75" customHeight="1">
      <c r="A45" s="108"/>
      <c r="B45" s="30" t="s">
        <v>21</v>
      </c>
      <c r="C45" s="109"/>
      <c r="D45" s="121"/>
      <c r="E45" s="109"/>
      <c r="F45" s="109"/>
    </row>
    <row r="46" spans="1:6" s="23" customFormat="1" ht="12.75" customHeight="1">
      <c r="A46" s="108"/>
      <c r="B46" s="30" t="s">
        <v>22</v>
      </c>
      <c r="C46" s="114"/>
      <c r="D46" s="115"/>
      <c r="E46" s="114"/>
      <c r="F46" s="114"/>
    </row>
    <row r="47" spans="1:6" s="23" customFormat="1" ht="12.75" customHeight="1">
      <c r="A47" s="116" t="s">
        <v>8</v>
      </c>
      <c r="B47" s="122" t="s">
        <v>14</v>
      </c>
      <c r="C47" s="114">
        <f>E47+3903</f>
        <v>-1658</v>
      </c>
      <c r="D47" s="123" t="s">
        <v>213</v>
      </c>
      <c r="E47" s="114">
        <v>-5561</v>
      </c>
      <c r="F47" s="124">
        <v>-6375</v>
      </c>
    </row>
    <row r="48" spans="1:6" s="23" customFormat="1" ht="12.75" customHeight="1">
      <c r="A48" s="116" t="s">
        <v>65</v>
      </c>
      <c r="B48" s="122" t="s">
        <v>15</v>
      </c>
      <c r="C48" s="125">
        <f>E48+299</f>
        <v>-530</v>
      </c>
      <c r="D48" s="123" t="s">
        <v>213</v>
      </c>
      <c r="E48" s="125">
        <v>-829</v>
      </c>
      <c r="F48" s="124">
        <v>-302.538</v>
      </c>
    </row>
    <row r="49" spans="1:6" s="23" customFormat="1" ht="12.75" customHeight="1">
      <c r="A49" s="116" t="s">
        <v>9</v>
      </c>
      <c r="B49" s="122" t="s">
        <v>16</v>
      </c>
      <c r="C49" s="114">
        <v>0</v>
      </c>
      <c r="D49" s="123" t="s">
        <v>213</v>
      </c>
      <c r="E49" s="114">
        <v>0</v>
      </c>
      <c r="F49" s="124">
        <v>0</v>
      </c>
    </row>
    <row r="50" spans="1:6" s="23" customFormat="1" ht="12.75" customHeight="1">
      <c r="A50" s="108" t="s">
        <v>17</v>
      </c>
      <c r="B50" s="30" t="s">
        <v>18</v>
      </c>
      <c r="C50" s="120">
        <f>E50-6640</f>
        <v>5423.766</v>
      </c>
      <c r="D50" s="107" t="s">
        <v>213</v>
      </c>
      <c r="E50" s="120">
        <v>12063.766</v>
      </c>
      <c r="F50" s="126">
        <v>12301</v>
      </c>
    </row>
    <row r="51" spans="1:6" s="23" customFormat="1" ht="12.75" customHeight="1">
      <c r="A51" s="108"/>
      <c r="B51" s="30" t="s">
        <v>13</v>
      </c>
      <c r="C51" s="109"/>
      <c r="D51" s="121"/>
      <c r="E51" s="109"/>
      <c r="F51" s="127"/>
    </row>
    <row r="52" spans="1:6" s="23" customFormat="1" ht="12.75" customHeight="1">
      <c r="A52" s="108"/>
      <c r="B52" s="30" t="s">
        <v>56</v>
      </c>
      <c r="C52" s="109"/>
      <c r="D52" s="121"/>
      <c r="E52" s="109"/>
      <c r="F52" s="127"/>
    </row>
    <row r="53" spans="1:6" s="23" customFormat="1" ht="12.75" customHeight="1">
      <c r="A53" s="108"/>
      <c r="B53" s="30" t="s">
        <v>57</v>
      </c>
      <c r="C53" s="109"/>
      <c r="D53" s="121"/>
      <c r="E53" s="109"/>
      <c r="F53" s="127"/>
    </row>
    <row r="54" spans="1:6" s="23" customFormat="1" ht="12.75" customHeight="1">
      <c r="A54" s="108"/>
      <c r="B54" s="30" t="s">
        <v>58</v>
      </c>
      <c r="C54" s="109"/>
      <c r="D54" s="121"/>
      <c r="E54" s="109"/>
      <c r="F54" s="127"/>
    </row>
    <row r="55" spans="1:6" s="23" customFormat="1" ht="12.75" customHeight="1">
      <c r="A55" s="112"/>
      <c r="B55" s="113" t="s">
        <v>22</v>
      </c>
      <c r="C55" s="114"/>
      <c r="D55" s="115"/>
      <c r="E55" s="114"/>
      <c r="F55" s="128"/>
    </row>
    <row r="56" spans="1:6" s="23" customFormat="1" ht="12.75" customHeight="1">
      <c r="A56" s="108" t="s">
        <v>212</v>
      </c>
      <c r="B56" s="30" t="s">
        <v>59</v>
      </c>
      <c r="C56" s="109">
        <v>0</v>
      </c>
      <c r="D56" s="110" t="s">
        <v>213</v>
      </c>
      <c r="E56" s="109">
        <v>0</v>
      </c>
      <c r="F56" s="129">
        <v>0</v>
      </c>
    </row>
    <row r="57" spans="1:6" s="23" customFormat="1" ht="12.75" customHeight="1">
      <c r="A57" s="112"/>
      <c r="B57" s="113" t="s">
        <v>60</v>
      </c>
      <c r="C57" s="114"/>
      <c r="D57" s="115"/>
      <c r="E57" s="114"/>
      <c r="F57" s="128"/>
    </row>
    <row r="58" spans="1:6" s="23" customFormat="1" ht="12.75" customHeight="1">
      <c r="A58" s="108" t="s">
        <v>19</v>
      </c>
      <c r="B58" s="30" t="s">
        <v>20</v>
      </c>
      <c r="C58" s="109">
        <f>C50</f>
        <v>5423.766</v>
      </c>
      <c r="D58" s="110" t="s">
        <v>213</v>
      </c>
      <c r="E58" s="109">
        <f>E50</f>
        <v>12063.766</v>
      </c>
      <c r="F58" s="109">
        <f>F50</f>
        <v>12301</v>
      </c>
    </row>
    <row r="59" spans="1:6" s="23" customFormat="1" ht="12.75" customHeight="1">
      <c r="A59" s="108"/>
      <c r="B59" s="30" t="s">
        <v>61</v>
      </c>
      <c r="C59" s="109"/>
      <c r="D59" s="121"/>
      <c r="E59" s="109"/>
      <c r="F59" s="127"/>
    </row>
    <row r="60" spans="1:6" s="23" customFormat="1" ht="12.75" customHeight="1">
      <c r="A60" s="112"/>
      <c r="B60" s="113" t="s">
        <v>50</v>
      </c>
      <c r="C60" s="114"/>
      <c r="D60" s="115"/>
      <c r="E60" s="114"/>
      <c r="F60" s="128"/>
    </row>
    <row r="61" spans="1:6" s="23" customFormat="1" ht="12.75" customHeight="1">
      <c r="A61" s="116" t="s">
        <v>23</v>
      </c>
      <c r="B61" s="122" t="s">
        <v>24</v>
      </c>
      <c r="C61" s="118">
        <f>E61+623</f>
        <v>1694.355</v>
      </c>
      <c r="D61" s="123" t="s">
        <v>213</v>
      </c>
      <c r="E61" s="118">
        <v>1071.355</v>
      </c>
      <c r="F61" s="124">
        <v>-3235</v>
      </c>
    </row>
    <row r="62" spans="1:6" s="23" customFormat="1" ht="12.75" customHeight="1">
      <c r="A62" s="108" t="s">
        <v>25</v>
      </c>
      <c r="B62" s="30" t="s">
        <v>30</v>
      </c>
      <c r="C62" s="109">
        <f>C58+C61</f>
        <v>7118.120999999999</v>
      </c>
      <c r="D62" s="110" t="s">
        <v>213</v>
      </c>
      <c r="E62" s="109">
        <f>E58+E61</f>
        <v>13135.121</v>
      </c>
      <c r="F62" s="109">
        <f>F58+F61</f>
        <v>9066</v>
      </c>
    </row>
    <row r="63" spans="1:6" s="23" customFormat="1" ht="12.75" customHeight="1">
      <c r="A63" s="112" t="s">
        <v>25</v>
      </c>
      <c r="B63" s="113" t="s">
        <v>26</v>
      </c>
      <c r="C63" s="114"/>
      <c r="D63" s="115"/>
      <c r="E63" s="114"/>
      <c r="F63" s="128"/>
    </row>
    <row r="64" spans="1:6" s="23" customFormat="1" ht="12.75" customHeight="1">
      <c r="A64" s="116" t="s">
        <v>27</v>
      </c>
      <c r="B64" s="122" t="s">
        <v>28</v>
      </c>
      <c r="C64" s="118">
        <f>E64+229</f>
        <v>-318.86</v>
      </c>
      <c r="D64" s="123" t="s">
        <v>213</v>
      </c>
      <c r="E64" s="118">
        <v>-547.86</v>
      </c>
      <c r="F64" s="124">
        <v>-809</v>
      </c>
    </row>
    <row r="65" spans="1:6" s="23" customFormat="1" ht="12.75" customHeight="1">
      <c r="A65" s="108" t="s">
        <v>29</v>
      </c>
      <c r="B65" s="30" t="s">
        <v>30</v>
      </c>
      <c r="C65" s="109">
        <f>C62+C64</f>
        <v>6799.2609999999995</v>
      </c>
      <c r="D65" s="110" t="s">
        <v>213</v>
      </c>
      <c r="E65" s="109">
        <f>E62+E64</f>
        <v>12587.260999999999</v>
      </c>
      <c r="F65" s="109">
        <f>F62+F64</f>
        <v>8257</v>
      </c>
    </row>
    <row r="66" spans="1:6" s="23" customFormat="1" ht="12.75" customHeight="1">
      <c r="A66" s="108"/>
      <c r="B66" s="30" t="s">
        <v>31</v>
      </c>
      <c r="C66" s="109"/>
      <c r="D66" s="121"/>
      <c r="E66" s="109"/>
      <c r="F66" s="127"/>
    </row>
    <row r="67" spans="1:6" s="23" customFormat="1" ht="12.75" customHeight="1">
      <c r="A67" s="112"/>
      <c r="B67" s="113" t="s">
        <v>32</v>
      </c>
      <c r="C67" s="114"/>
      <c r="D67" s="115"/>
      <c r="E67" s="114"/>
      <c r="F67" s="128"/>
    </row>
    <row r="68" spans="1:6" s="23" customFormat="1" ht="12.75" customHeight="1">
      <c r="A68" s="108" t="s">
        <v>33</v>
      </c>
      <c r="B68" s="30" t="s">
        <v>141</v>
      </c>
      <c r="C68" s="109">
        <v>0</v>
      </c>
      <c r="D68" s="110" t="s">
        <v>213</v>
      </c>
      <c r="E68" s="109">
        <v>0</v>
      </c>
      <c r="F68" s="129">
        <v>0</v>
      </c>
    </row>
    <row r="69" spans="1:6" s="23" customFormat="1" ht="12.75" customHeight="1">
      <c r="A69" s="112" t="s">
        <v>25</v>
      </c>
      <c r="B69" s="113"/>
      <c r="C69" s="114"/>
      <c r="D69" s="115"/>
      <c r="E69" s="114"/>
      <c r="F69" s="128"/>
    </row>
    <row r="70" spans="1:6" s="23" customFormat="1" ht="12.75" customHeight="1">
      <c r="A70" s="116" t="s">
        <v>27</v>
      </c>
      <c r="B70" s="122" t="s">
        <v>28</v>
      </c>
      <c r="C70" s="118">
        <v>0</v>
      </c>
      <c r="D70" s="123" t="s">
        <v>213</v>
      </c>
      <c r="E70" s="118">
        <v>0</v>
      </c>
      <c r="F70" s="124">
        <v>0</v>
      </c>
    </row>
    <row r="71" spans="1:6" s="23" customFormat="1" ht="12.75" customHeight="1">
      <c r="A71" s="108" t="s">
        <v>34</v>
      </c>
      <c r="B71" s="30" t="s">
        <v>62</v>
      </c>
      <c r="C71" s="109">
        <v>0</v>
      </c>
      <c r="D71" s="110" t="s">
        <v>213</v>
      </c>
      <c r="E71" s="109">
        <v>0</v>
      </c>
      <c r="F71" s="129">
        <v>0</v>
      </c>
    </row>
    <row r="72" spans="1:6" s="23" customFormat="1" ht="12.75" customHeight="1">
      <c r="A72" s="112"/>
      <c r="B72" s="113" t="s">
        <v>63</v>
      </c>
      <c r="C72" s="114"/>
      <c r="D72" s="115"/>
      <c r="E72" s="114"/>
      <c r="F72" s="128"/>
    </row>
    <row r="73" spans="1:6" s="23" customFormat="1" ht="12.75" customHeight="1">
      <c r="A73" s="108" t="s">
        <v>35</v>
      </c>
      <c r="B73" s="30" t="s">
        <v>64</v>
      </c>
      <c r="C73" s="109">
        <f>C65+C68+C70+C71</f>
        <v>6799.2609999999995</v>
      </c>
      <c r="D73" s="107" t="s">
        <v>213</v>
      </c>
      <c r="E73" s="120">
        <f>E65+E68+E70+E71</f>
        <v>12587.260999999999</v>
      </c>
      <c r="F73" s="120">
        <f>F65+F68+F70+F71</f>
        <v>8257</v>
      </c>
    </row>
    <row r="74" spans="1:6" s="23" customFormat="1" ht="12.75" customHeight="1">
      <c r="A74" s="108"/>
      <c r="B74" s="30" t="s">
        <v>62</v>
      </c>
      <c r="C74" s="109"/>
      <c r="D74" s="121"/>
      <c r="E74" s="109"/>
      <c r="F74" s="127"/>
    </row>
    <row r="75" spans="1:6" s="23" customFormat="1" ht="12.75" customHeight="1">
      <c r="A75" s="112"/>
      <c r="B75" s="30" t="s">
        <v>63</v>
      </c>
      <c r="C75" s="109"/>
      <c r="D75" s="115"/>
      <c r="E75" s="114"/>
      <c r="F75" s="128"/>
    </row>
    <row r="76" spans="1:6" s="23" customFormat="1" ht="12.75" customHeight="1">
      <c r="A76" s="21">
        <v>3</v>
      </c>
      <c r="B76" s="130" t="s">
        <v>36</v>
      </c>
      <c r="C76" s="120"/>
      <c r="D76" s="120"/>
      <c r="E76" s="120"/>
      <c r="F76" s="120"/>
    </row>
    <row r="77" spans="1:6" s="23" customFormat="1" ht="12.75" customHeight="1">
      <c r="A77" s="92" t="s">
        <v>7</v>
      </c>
      <c r="B77" s="131" t="s">
        <v>37</v>
      </c>
      <c r="C77" s="109"/>
      <c r="D77" s="109"/>
      <c r="E77" s="109"/>
      <c r="F77" s="109"/>
    </row>
    <row r="78" spans="1:6" s="23" customFormat="1" ht="12.75" customHeight="1">
      <c r="A78" s="92"/>
      <c r="B78" s="131" t="s">
        <v>38</v>
      </c>
      <c r="C78" s="109"/>
      <c r="D78" s="109"/>
      <c r="E78" s="109"/>
      <c r="F78" s="109"/>
    </row>
    <row r="79" spans="1:6" s="23" customFormat="1" ht="12.75" customHeight="1">
      <c r="A79" s="92"/>
      <c r="B79" s="131" t="s">
        <v>39</v>
      </c>
      <c r="C79" s="109"/>
      <c r="D79" s="109"/>
      <c r="E79" s="109"/>
      <c r="F79" s="109"/>
    </row>
    <row r="80" spans="1:6" s="23" customFormat="1" ht="12.75" customHeight="1">
      <c r="A80" s="108" t="s">
        <v>25</v>
      </c>
      <c r="B80" s="30" t="s">
        <v>41</v>
      </c>
      <c r="C80" s="132">
        <f>(($C65/33300))*100</f>
        <v>20.4182012012012</v>
      </c>
      <c r="D80" s="110" t="s">
        <v>213</v>
      </c>
      <c r="E80" s="132">
        <f>((E65/33300))*100</f>
        <v>37.79958258258258</v>
      </c>
      <c r="F80" s="132">
        <f>((F65/33300))*100</f>
        <v>24.795795795795797</v>
      </c>
    </row>
    <row r="81" spans="1:6" s="23" customFormat="1" ht="12.75" customHeight="1">
      <c r="A81" s="112"/>
      <c r="B81" s="113" t="s">
        <v>40</v>
      </c>
      <c r="C81" s="114"/>
      <c r="D81" s="115"/>
      <c r="E81" s="114"/>
      <c r="F81" s="128"/>
    </row>
    <row r="82" spans="1:6" s="23" customFormat="1" ht="12.75" customHeight="1">
      <c r="A82" s="108" t="s">
        <v>27</v>
      </c>
      <c r="B82" s="30" t="s">
        <v>42</v>
      </c>
      <c r="C82" s="132">
        <f>(($C65/33300))*100</f>
        <v>20.4182012012012</v>
      </c>
      <c r="D82" s="110" t="s">
        <v>213</v>
      </c>
      <c r="E82" s="132">
        <f>((E65/33300))*100</f>
        <v>37.79958258258258</v>
      </c>
      <c r="F82" s="132">
        <f>((F65/33300))*100</f>
        <v>24.795795795795797</v>
      </c>
    </row>
    <row r="83" spans="1:6" s="23" customFormat="1" ht="12.75" customHeight="1">
      <c r="A83" s="112"/>
      <c r="B83" s="113" t="s">
        <v>40</v>
      </c>
      <c r="C83" s="114"/>
      <c r="D83" s="115"/>
      <c r="E83" s="114"/>
      <c r="F83" s="128"/>
    </row>
    <row r="84" spans="1:6" s="23" customFormat="1" ht="12.75" customHeight="1">
      <c r="A84" s="108">
        <v>4</v>
      </c>
      <c r="B84" s="30" t="s">
        <v>43</v>
      </c>
      <c r="C84" s="133">
        <f>CBS!Q58</f>
        <v>2.2916899699699704</v>
      </c>
      <c r="D84" s="110" t="s">
        <v>213</v>
      </c>
      <c r="E84" s="133">
        <f>CBS!Q58</f>
        <v>2.2916899699699704</v>
      </c>
      <c r="F84" s="133">
        <f>CBS!S47/33300</f>
        <v>1.89752978978979</v>
      </c>
    </row>
    <row r="85" spans="1:6" s="23" customFormat="1" ht="12.75" customHeight="1">
      <c r="A85" s="112"/>
      <c r="B85" s="113" t="s">
        <v>44</v>
      </c>
      <c r="C85" s="114"/>
      <c r="D85" s="115"/>
      <c r="E85" s="114"/>
      <c r="F85" s="128"/>
    </row>
    <row r="86" spans="1:6" s="23" customFormat="1" ht="12.75" customHeight="1">
      <c r="A86" s="116" t="s">
        <v>45</v>
      </c>
      <c r="B86" s="117" t="s">
        <v>46</v>
      </c>
      <c r="C86" s="118">
        <v>0</v>
      </c>
      <c r="D86" s="123" t="s">
        <v>213</v>
      </c>
      <c r="E86" s="118">
        <v>0</v>
      </c>
      <c r="F86" s="118">
        <v>0</v>
      </c>
    </row>
    <row r="87" spans="1:6" s="23" customFormat="1" ht="12.75" customHeight="1">
      <c r="A87" s="116" t="s">
        <v>8</v>
      </c>
      <c r="B87" s="122" t="s">
        <v>47</v>
      </c>
      <c r="C87" s="118">
        <v>0</v>
      </c>
      <c r="D87" s="123" t="s">
        <v>213</v>
      </c>
      <c r="E87" s="118">
        <v>0</v>
      </c>
      <c r="F87" s="118">
        <v>0</v>
      </c>
    </row>
    <row r="88" s="23" customFormat="1" ht="12.75" customHeight="1">
      <c r="A88" s="89"/>
    </row>
    <row r="89" s="23" customFormat="1" ht="12.75" customHeight="1">
      <c r="A89" s="134" t="s">
        <v>153</v>
      </c>
    </row>
    <row r="90" spans="1:2" s="23" customFormat="1" ht="12.75" customHeight="1">
      <c r="A90" s="89"/>
      <c r="B90" s="68" t="s">
        <v>231</v>
      </c>
    </row>
    <row r="91" spans="1:2" s="23" customFormat="1" ht="12.75" customHeight="1">
      <c r="A91" s="89"/>
      <c r="B91" s="135" t="s">
        <v>221</v>
      </c>
    </row>
    <row r="92" s="23" customFormat="1" ht="12.75" customHeight="1">
      <c r="A92" s="89"/>
    </row>
    <row r="93" s="23" customFormat="1" ht="12.75" customHeight="1">
      <c r="A93" s="90" t="s">
        <v>154</v>
      </c>
    </row>
    <row r="94" s="23" customFormat="1" ht="12.75" customHeight="1">
      <c r="A94" s="89"/>
    </row>
    <row r="95" s="23" customFormat="1" ht="12.75" customHeight="1">
      <c r="A95" s="89"/>
    </row>
    <row r="96" s="23" customFormat="1" ht="12.75" customHeight="1">
      <c r="A96" s="89"/>
    </row>
    <row r="97" s="23" customFormat="1" ht="12.75" customHeight="1">
      <c r="A97" s="89"/>
    </row>
    <row r="98" s="23" customFormat="1" ht="12.75" customHeight="1">
      <c r="A98" s="89"/>
    </row>
    <row r="99" s="23" customFormat="1" ht="12.75" customHeight="1">
      <c r="A99" s="89"/>
    </row>
    <row r="100" s="23" customFormat="1" ht="12.75" customHeight="1">
      <c r="A100" s="89"/>
    </row>
    <row r="101" s="23" customFormat="1" ht="12.75" customHeight="1">
      <c r="A101" s="89"/>
    </row>
    <row r="102" s="23" customFormat="1" ht="12.75" customHeight="1">
      <c r="A102" s="89"/>
    </row>
    <row r="103" s="23" customFormat="1" ht="12.75" customHeight="1">
      <c r="A103" s="89"/>
    </row>
    <row r="104" s="23" customFormat="1" ht="12.75" customHeight="1">
      <c r="A104" s="89"/>
    </row>
    <row r="105" s="23" customFormat="1" ht="12.75" customHeight="1">
      <c r="A105" s="89"/>
    </row>
    <row r="106" s="23" customFormat="1" ht="12.75" customHeight="1">
      <c r="A106" s="89"/>
    </row>
    <row r="107" s="23" customFormat="1" ht="12.75" customHeight="1">
      <c r="A107" s="89"/>
    </row>
    <row r="108" s="23" customFormat="1" ht="12.75" customHeight="1">
      <c r="A108" s="89"/>
    </row>
    <row r="109" s="23" customFormat="1" ht="12.75" customHeight="1">
      <c r="A109" s="89"/>
    </row>
    <row r="110" s="23" customFormat="1" ht="12.75" customHeight="1">
      <c r="A110" s="89"/>
    </row>
    <row r="111" s="23" customFormat="1" ht="12.75" customHeight="1">
      <c r="A111" s="89"/>
    </row>
    <row r="112" s="23" customFormat="1" ht="12.75" customHeight="1">
      <c r="A112" s="89"/>
    </row>
    <row r="113" s="23" customFormat="1" ht="12.75" customHeight="1">
      <c r="A113" s="89"/>
    </row>
    <row r="114" s="23" customFormat="1" ht="12.75" customHeight="1">
      <c r="A114" s="89"/>
    </row>
    <row r="115" s="23" customFormat="1" ht="12.75" customHeight="1">
      <c r="A115" s="89"/>
    </row>
    <row r="116" s="23" customFormat="1" ht="12.75" customHeight="1">
      <c r="A116" s="89"/>
    </row>
    <row r="117" s="23" customFormat="1" ht="12.75" customHeight="1">
      <c r="A117" s="89"/>
    </row>
    <row r="118" s="23" customFormat="1" ht="12.75" customHeight="1">
      <c r="A118" s="89"/>
    </row>
    <row r="119" s="23" customFormat="1" ht="12.75" customHeight="1">
      <c r="A119" s="89"/>
    </row>
    <row r="120" s="23" customFormat="1" ht="12.75" customHeight="1">
      <c r="A120" s="89"/>
    </row>
    <row r="121" s="23" customFormat="1" ht="12.75" customHeight="1">
      <c r="A121" s="89"/>
    </row>
    <row r="122" s="23" customFormat="1" ht="12.75" customHeight="1">
      <c r="A122" s="89"/>
    </row>
    <row r="123" s="23" customFormat="1" ht="12.75" customHeight="1">
      <c r="A123" s="89"/>
    </row>
    <row r="124" s="23" customFormat="1" ht="12.75" customHeight="1">
      <c r="A124" s="89"/>
    </row>
    <row r="125" s="23" customFormat="1" ht="12.75" customHeight="1">
      <c r="A125" s="89"/>
    </row>
    <row r="126" s="23" customFormat="1" ht="12.75" customHeight="1">
      <c r="A126" s="89"/>
    </row>
    <row r="127" s="23" customFormat="1" ht="12.75" customHeight="1">
      <c r="A127" s="89"/>
    </row>
    <row r="128" s="23" customFormat="1" ht="12.75" customHeight="1">
      <c r="A128" s="89"/>
    </row>
    <row r="129" s="23" customFormat="1" ht="12.75" customHeight="1">
      <c r="A129" s="89"/>
    </row>
    <row r="130" s="23" customFormat="1" ht="12.75" customHeight="1">
      <c r="A130" s="89"/>
    </row>
    <row r="131" s="23" customFormat="1" ht="12.75" customHeight="1">
      <c r="A131" s="89"/>
    </row>
    <row r="132" s="23" customFormat="1" ht="12.75" customHeight="1">
      <c r="A132" s="89"/>
    </row>
    <row r="133" s="23" customFormat="1" ht="12.75" customHeight="1">
      <c r="A133" s="89"/>
    </row>
    <row r="134" s="23" customFormat="1" ht="12.75" customHeight="1">
      <c r="A134" s="89"/>
    </row>
    <row r="135" s="23" customFormat="1" ht="12.75" customHeight="1">
      <c r="A135" s="89"/>
    </row>
    <row r="136" s="23" customFormat="1" ht="12.75" customHeight="1">
      <c r="A136" s="89"/>
    </row>
    <row r="137" s="23" customFormat="1" ht="12.75" customHeight="1">
      <c r="A137" s="89"/>
    </row>
    <row r="138" s="23" customFormat="1" ht="12.75" customHeight="1">
      <c r="A138" s="89"/>
    </row>
    <row r="139" s="23" customFormat="1" ht="12.75" customHeight="1">
      <c r="A139" s="89"/>
    </row>
    <row r="140" s="23" customFormat="1" ht="12.75" customHeight="1">
      <c r="A140" s="89"/>
    </row>
    <row r="141" s="23" customFormat="1" ht="12.75" customHeight="1">
      <c r="A141" s="89"/>
    </row>
    <row r="142" s="23" customFormat="1" ht="12.75" customHeight="1">
      <c r="A142" s="89"/>
    </row>
    <row r="143" s="23" customFormat="1" ht="12.75" customHeight="1">
      <c r="A143" s="89"/>
    </row>
    <row r="144" s="23" customFormat="1" ht="12.75" customHeight="1">
      <c r="A144" s="89"/>
    </row>
    <row r="145" s="23" customFormat="1" ht="12.75" customHeight="1">
      <c r="A145" s="89"/>
    </row>
    <row r="146" s="23" customFormat="1" ht="12.75" customHeight="1">
      <c r="A146" s="89"/>
    </row>
    <row r="147" s="23" customFormat="1" ht="12.75" customHeight="1">
      <c r="A147" s="89"/>
    </row>
    <row r="148" s="23" customFormat="1" ht="12.75" customHeight="1">
      <c r="A148" s="89"/>
    </row>
    <row r="149" s="23" customFormat="1" ht="12.75" customHeight="1">
      <c r="A149" s="89"/>
    </row>
    <row r="150" s="23" customFormat="1" ht="12.75" customHeight="1">
      <c r="A150" s="89"/>
    </row>
    <row r="151" s="23" customFormat="1" ht="12.75" customHeight="1">
      <c r="A151" s="89"/>
    </row>
    <row r="152" s="23" customFormat="1" ht="12.75" customHeight="1">
      <c r="A152" s="89"/>
    </row>
    <row r="153" s="23" customFormat="1" ht="12.75" customHeight="1">
      <c r="A153" s="89"/>
    </row>
    <row r="154" s="23" customFormat="1" ht="12.75" customHeight="1">
      <c r="A154" s="89"/>
    </row>
    <row r="155" s="23" customFormat="1" ht="12.75" customHeight="1">
      <c r="A155" s="89"/>
    </row>
    <row r="156" s="23" customFormat="1" ht="12.75" customHeight="1">
      <c r="A156" s="89"/>
    </row>
    <row r="157" s="23" customFormat="1" ht="12.75" customHeight="1">
      <c r="A157" s="89"/>
    </row>
    <row r="158" s="23" customFormat="1" ht="12.75" customHeight="1">
      <c r="A158" s="89"/>
    </row>
    <row r="159" s="23" customFormat="1" ht="12.75" customHeight="1">
      <c r="A159" s="89"/>
    </row>
    <row r="160" s="23" customFormat="1" ht="12.75" customHeight="1">
      <c r="A160" s="89"/>
    </row>
    <row r="161" s="23" customFormat="1" ht="12.75" customHeight="1">
      <c r="A161" s="89"/>
    </row>
    <row r="162" s="23" customFormat="1" ht="12.75" customHeight="1">
      <c r="A162" s="89"/>
    </row>
    <row r="163" s="23" customFormat="1" ht="12.75" customHeight="1">
      <c r="A163" s="89"/>
    </row>
    <row r="164" s="23" customFormat="1" ht="12.75" customHeight="1">
      <c r="A164" s="89"/>
    </row>
    <row r="165" s="23" customFormat="1" ht="12.75" customHeight="1">
      <c r="A165" s="89"/>
    </row>
    <row r="166" s="23" customFormat="1" ht="12.75" customHeight="1">
      <c r="A166" s="89"/>
    </row>
    <row r="167" s="23" customFormat="1" ht="12.75" customHeight="1">
      <c r="A167" s="89"/>
    </row>
    <row r="168" s="23" customFormat="1" ht="12.75" customHeight="1">
      <c r="A168" s="89"/>
    </row>
    <row r="169" s="23" customFormat="1" ht="12.75" customHeight="1">
      <c r="A169" s="89"/>
    </row>
    <row r="170" s="23" customFormat="1" ht="12.75" customHeight="1">
      <c r="A170" s="89"/>
    </row>
    <row r="171" s="23" customFormat="1" ht="12.75" customHeight="1">
      <c r="A171" s="89"/>
    </row>
    <row r="172" s="23" customFormat="1" ht="12.75" customHeight="1">
      <c r="A172" s="89"/>
    </row>
    <row r="173" s="23" customFormat="1" ht="12.75" customHeight="1">
      <c r="A173" s="89"/>
    </row>
    <row r="174" s="23" customFormat="1" ht="12.75" customHeight="1">
      <c r="A174" s="89"/>
    </row>
    <row r="175" s="23" customFormat="1" ht="12.75" customHeight="1">
      <c r="A175" s="89"/>
    </row>
    <row r="176" s="23" customFormat="1" ht="12.75" customHeight="1">
      <c r="A176" s="89"/>
    </row>
    <row r="177" s="23" customFormat="1" ht="12.75" customHeight="1">
      <c r="A177" s="89"/>
    </row>
    <row r="178" s="23" customFormat="1" ht="12.75" customHeight="1">
      <c r="A178" s="89"/>
    </row>
    <row r="179" s="23" customFormat="1" ht="12.75" customHeight="1">
      <c r="A179" s="89"/>
    </row>
    <row r="180" s="23" customFormat="1" ht="12.75" customHeight="1">
      <c r="A180" s="89"/>
    </row>
    <row r="181" s="23" customFormat="1" ht="12.75" customHeight="1">
      <c r="A181" s="89"/>
    </row>
    <row r="182" s="23" customFormat="1" ht="12.75" customHeight="1">
      <c r="A182" s="89"/>
    </row>
    <row r="183" s="23" customFormat="1" ht="12.75" customHeight="1">
      <c r="A183" s="89"/>
    </row>
    <row r="184" s="23" customFormat="1" ht="12.75" customHeight="1">
      <c r="A184" s="89"/>
    </row>
    <row r="185" s="23" customFormat="1" ht="12.75" customHeight="1">
      <c r="A185" s="89"/>
    </row>
    <row r="186" s="23" customFormat="1" ht="12.75" customHeight="1">
      <c r="A186" s="89"/>
    </row>
    <row r="187" s="23" customFormat="1" ht="12.75" customHeight="1">
      <c r="A187" s="89"/>
    </row>
    <row r="188" s="23" customFormat="1" ht="12.75" customHeight="1">
      <c r="A188" s="89"/>
    </row>
    <row r="189" s="23" customFormat="1" ht="12.75" customHeight="1">
      <c r="A189" s="89"/>
    </row>
    <row r="190" s="23" customFormat="1" ht="12.75" customHeight="1">
      <c r="A190" s="89"/>
    </row>
    <row r="191" s="23" customFormat="1" ht="12.75" customHeight="1">
      <c r="A191" s="89"/>
    </row>
    <row r="192" s="23" customFormat="1" ht="12.75" customHeight="1">
      <c r="A192" s="89"/>
    </row>
    <row r="193" s="23" customFormat="1" ht="12.75" customHeight="1">
      <c r="A193" s="89"/>
    </row>
    <row r="194" s="23" customFormat="1" ht="12.75" customHeight="1">
      <c r="A194" s="89"/>
    </row>
    <row r="195" s="23" customFormat="1" ht="12.75" customHeight="1">
      <c r="A195" s="89"/>
    </row>
    <row r="196" s="23" customFormat="1" ht="12.75" customHeight="1">
      <c r="A196" s="89"/>
    </row>
    <row r="197" s="23" customFormat="1" ht="12.75" customHeight="1">
      <c r="A197" s="89"/>
    </row>
    <row r="198" s="23" customFormat="1" ht="12.75" customHeight="1">
      <c r="A198" s="89"/>
    </row>
    <row r="199" s="23" customFormat="1" ht="12.75" customHeight="1">
      <c r="A199" s="89"/>
    </row>
    <row r="200" s="23" customFormat="1" ht="12.75" customHeight="1">
      <c r="A200" s="89"/>
    </row>
    <row r="201" s="23" customFormat="1" ht="12.75" customHeight="1">
      <c r="A201" s="89"/>
    </row>
    <row r="202" s="23" customFormat="1" ht="12.75" customHeight="1">
      <c r="A202" s="89"/>
    </row>
    <row r="203" s="23" customFormat="1" ht="12.75" customHeight="1">
      <c r="A203" s="89"/>
    </row>
    <row r="204" s="23" customFormat="1" ht="12.75" customHeight="1">
      <c r="A204" s="89"/>
    </row>
    <row r="205" s="23" customFormat="1" ht="12.75" customHeight="1">
      <c r="A205" s="89"/>
    </row>
    <row r="206" s="23" customFormat="1" ht="12.75" customHeight="1">
      <c r="A206" s="89"/>
    </row>
    <row r="207" s="23" customFormat="1" ht="12.75" customHeight="1">
      <c r="A207" s="89"/>
    </row>
    <row r="208" s="23" customFormat="1" ht="12.75" customHeight="1">
      <c r="A208" s="89"/>
    </row>
    <row r="209" s="23" customFormat="1" ht="12.75" customHeight="1">
      <c r="A209" s="89"/>
    </row>
    <row r="210" s="23" customFormat="1" ht="12.75" customHeight="1">
      <c r="A210" s="89"/>
    </row>
    <row r="211" s="23" customFormat="1" ht="12.75" customHeight="1">
      <c r="A211" s="89"/>
    </row>
    <row r="212" s="23" customFormat="1" ht="12.75" customHeight="1">
      <c r="A212" s="89"/>
    </row>
    <row r="213" s="23" customFormat="1" ht="12.75" customHeight="1">
      <c r="A213" s="89"/>
    </row>
    <row r="214" s="23" customFormat="1" ht="12.75" customHeight="1">
      <c r="A214" s="89"/>
    </row>
    <row r="215" s="23" customFormat="1" ht="12.75" customHeight="1">
      <c r="A215" s="89"/>
    </row>
    <row r="216" s="23" customFormat="1" ht="12.75" customHeight="1">
      <c r="A216" s="89"/>
    </row>
    <row r="217" s="23" customFormat="1" ht="12.75" customHeight="1">
      <c r="A217" s="89"/>
    </row>
    <row r="218" s="23" customFormat="1" ht="12.75" customHeight="1">
      <c r="A218" s="89"/>
    </row>
    <row r="219" s="23" customFormat="1" ht="12.75" customHeight="1">
      <c r="A219" s="89"/>
    </row>
    <row r="220" s="23" customFormat="1" ht="12.75" customHeight="1">
      <c r="A220" s="89"/>
    </row>
    <row r="221" s="23" customFormat="1" ht="12.75" customHeight="1">
      <c r="A221" s="89"/>
    </row>
    <row r="222" s="23" customFormat="1" ht="12.75" customHeight="1">
      <c r="A222" s="89"/>
    </row>
    <row r="223" s="23" customFormat="1" ht="12.75" customHeight="1">
      <c r="A223" s="89"/>
    </row>
    <row r="224" s="23" customFormat="1" ht="12.75" customHeight="1">
      <c r="A224" s="89"/>
    </row>
    <row r="225" s="23" customFormat="1" ht="12.75" customHeight="1">
      <c r="A225" s="89"/>
    </row>
    <row r="226" s="23" customFormat="1" ht="12.75" customHeight="1">
      <c r="A226" s="89"/>
    </row>
    <row r="227" s="23" customFormat="1" ht="12.75" customHeight="1">
      <c r="A227" s="89"/>
    </row>
    <row r="228" s="23" customFormat="1" ht="12.75" customHeight="1">
      <c r="A228" s="89"/>
    </row>
    <row r="229" s="23" customFormat="1" ht="12.75" customHeight="1">
      <c r="A229" s="89"/>
    </row>
    <row r="230" s="23" customFormat="1" ht="12.75" customHeight="1">
      <c r="A230" s="89"/>
    </row>
    <row r="231" s="23" customFormat="1" ht="12.75" customHeight="1">
      <c r="A231" s="89"/>
    </row>
    <row r="232" s="23" customFormat="1" ht="12.75" customHeight="1">
      <c r="A232" s="89"/>
    </row>
    <row r="233" s="23" customFormat="1" ht="12.75" customHeight="1">
      <c r="A233" s="89"/>
    </row>
    <row r="234" s="23" customFormat="1" ht="12.75" customHeight="1">
      <c r="A234" s="89"/>
    </row>
    <row r="235" s="23" customFormat="1" ht="12.75" customHeight="1">
      <c r="A235" s="89"/>
    </row>
    <row r="236" s="23" customFormat="1" ht="12.75" customHeight="1">
      <c r="A236" s="89"/>
    </row>
    <row r="237" s="23" customFormat="1" ht="12.75" customHeight="1">
      <c r="A237" s="89"/>
    </row>
    <row r="238" s="23" customFormat="1" ht="12.75" customHeight="1">
      <c r="A238" s="89"/>
    </row>
    <row r="239" s="23" customFormat="1" ht="12.75" customHeight="1">
      <c r="A239" s="89"/>
    </row>
    <row r="240" s="23" customFormat="1" ht="12.75" customHeight="1">
      <c r="A240" s="89"/>
    </row>
    <row r="241" s="23" customFormat="1" ht="12.75" customHeight="1">
      <c r="A241" s="89"/>
    </row>
    <row r="242" s="23" customFormat="1" ht="12.75" customHeight="1">
      <c r="A242" s="89"/>
    </row>
    <row r="243" s="23" customFormat="1" ht="12.75" customHeight="1">
      <c r="A243" s="89"/>
    </row>
    <row r="244" s="23" customFormat="1" ht="12.75" customHeight="1">
      <c r="A244" s="89"/>
    </row>
    <row r="245" s="23" customFormat="1" ht="12.75" customHeight="1">
      <c r="A245" s="89"/>
    </row>
    <row r="246" s="23" customFormat="1" ht="12.75" customHeight="1">
      <c r="A246" s="89"/>
    </row>
    <row r="247" s="23" customFormat="1" ht="12.75" customHeight="1">
      <c r="A247" s="89"/>
    </row>
    <row r="248" s="23" customFormat="1" ht="12.75" customHeight="1">
      <c r="A248" s="89"/>
    </row>
    <row r="249" s="23" customFormat="1" ht="12.75" customHeight="1">
      <c r="A249" s="89"/>
    </row>
    <row r="250" s="23" customFormat="1" ht="12.75" customHeight="1">
      <c r="A250" s="89"/>
    </row>
    <row r="251" s="23" customFormat="1" ht="12.75" customHeight="1">
      <c r="A251" s="89"/>
    </row>
    <row r="252" s="23" customFormat="1" ht="12.75" customHeight="1">
      <c r="A252" s="89"/>
    </row>
    <row r="253" s="23" customFormat="1" ht="12.75" customHeight="1">
      <c r="A253" s="89"/>
    </row>
    <row r="254" s="23" customFormat="1" ht="12.75" customHeight="1">
      <c r="A254" s="89"/>
    </row>
    <row r="255" s="23" customFormat="1" ht="12.75" customHeight="1">
      <c r="A255" s="89"/>
    </row>
    <row r="256" s="23" customFormat="1" ht="12.75" customHeight="1">
      <c r="A256" s="89"/>
    </row>
    <row r="257" s="23" customFormat="1" ht="12.75" customHeight="1">
      <c r="A257" s="89"/>
    </row>
    <row r="258" s="23" customFormat="1" ht="12.75" customHeight="1">
      <c r="A258" s="89"/>
    </row>
    <row r="259" s="23" customFormat="1" ht="12.75" customHeight="1">
      <c r="A259" s="89"/>
    </row>
    <row r="260" s="23" customFormat="1" ht="12.75" customHeight="1">
      <c r="A260" s="89"/>
    </row>
    <row r="261" s="23" customFormat="1" ht="12.75" customHeight="1">
      <c r="A261" s="89"/>
    </row>
    <row r="262" s="23" customFormat="1" ht="12.75" customHeight="1">
      <c r="A262" s="89"/>
    </row>
    <row r="263" s="23" customFormat="1" ht="12.75" customHeight="1">
      <c r="A263" s="89"/>
    </row>
    <row r="264" s="23" customFormat="1" ht="12.75" customHeight="1">
      <c r="A264" s="89"/>
    </row>
    <row r="265" s="23" customFormat="1" ht="12.75" customHeight="1">
      <c r="A265" s="89"/>
    </row>
    <row r="266" s="23" customFormat="1" ht="12.75" customHeight="1">
      <c r="A266" s="89"/>
    </row>
    <row r="267" s="23" customFormat="1" ht="12.75" customHeight="1">
      <c r="A267" s="89"/>
    </row>
    <row r="268" s="23" customFormat="1" ht="12.75" customHeight="1">
      <c r="A268" s="89"/>
    </row>
    <row r="269" s="23" customFormat="1" ht="12.75" customHeight="1">
      <c r="A269" s="89"/>
    </row>
    <row r="270" s="23" customFormat="1" ht="12.75" customHeight="1">
      <c r="A270" s="89"/>
    </row>
    <row r="271" s="23" customFormat="1" ht="12.75" customHeight="1">
      <c r="A271" s="89"/>
    </row>
    <row r="272" s="23" customFormat="1" ht="12.75" customHeight="1">
      <c r="A272" s="89"/>
    </row>
    <row r="273" s="23" customFormat="1" ht="12.75" customHeight="1">
      <c r="A273" s="89"/>
    </row>
    <row r="274" s="23" customFormat="1" ht="12.75" customHeight="1">
      <c r="A274" s="89"/>
    </row>
    <row r="275" s="23" customFormat="1" ht="12.75" customHeight="1">
      <c r="A275" s="89"/>
    </row>
    <row r="276" s="23" customFormat="1" ht="12.75" customHeight="1">
      <c r="A276" s="89"/>
    </row>
    <row r="277" s="23" customFormat="1" ht="12.75" customHeight="1">
      <c r="A277" s="89"/>
    </row>
    <row r="278" s="23" customFormat="1" ht="12.75" customHeight="1">
      <c r="A278" s="89"/>
    </row>
    <row r="279" s="23" customFormat="1" ht="12.75" customHeight="1">
      <c r="A279" s="89"/>
    </row>
    <row r="280" s="23" customFormat="1" ht="12.75" customHeight="1">
      <c r="A280" s="89"/>
    </row>
    <row r="281" s="23" customFormat="1" ht="12.75" customHeight="1">
      <c r="A281" s="89"/>
    </row>
    <row r="282" s="23" customFormat="1" ht="12.75" customHeight="1">
      <c r="A282" s="89"/>
    </row>
    <row r="283" s="23" customFormat="1" ht="12.75" customHeight="1">
      <c r="A283" s="89"/>
    </row>
    <row r="284" s="23" customFormat="1" ht="12.75" customHeight="1">
      <c r="A284" s="89"/>
    </row>
    <row r="285" s="23" customFormat="1" ht="12.75" customHeight="1">
      <c r="A285" s="89"/>
    </row>
    <row r="286" s="23" customFormat="1" ht="12.75" customHeight="1">
      <c r="A286" s="89"/>
    </row>
    <row r="287" s="23" customFormat="1" ht="12.75" customHeight="1">
      <c r="A287" s="89"/>
    </row>
    <row r="288" s="23" customFormat="1" ht="12.75" customHeight="1">
      <c r="A288" s="89"/>
    </row>
    <row r="289" s="23" customFormat="1" ht="12.75" customHeight="1">
      <c r="A289" s="89"/>
    </row>
    <row r="290" s="23" customFormat="1" ht="12.75" customHeight="1">
      <c r="A290" s="89"/>
    </row>
    <row r="291" s="23" customFormat="1" ht="12.75" customHeight="1">
      <c r="A291" s="89"/>
    </row>
    <row r="292" s="23" customFormat="1" ht="12.75" customHeight="1">
      <c r="A292" s="89"/>
    </row>
    <row r="293" s="23" customFormat="1" ht="12.75" customHeight="1">
      <c r="A293" s="89"/>
    </row>
    <row r="294" s="23" customFormat="1" ht="12.75" customHeight="1">
      <c r="A294" s="89"/>
    </row>
    <row r="295" s="23" customFormat="1" ht="12.75" customHeight="1">
      <c r="A295" s="89"/>
    </row>
    <row r="296" s="23" customFormat="1" ht="12.75" customHeight="1">
      <c r="A296" s="89"/>
    </row>
    <row r="297" s="23" customFormat="1" ht="12.75" customHeight="1">
      <c r="A297" s="89"/>
    </row>
    <row r="298" s="23" customFormat="1" ht="12.75" customHeight="1">
      <c r="A298" s="89"/>
    </row>
    <row r="299" s="23" customFormat="1" ht="12.75" customHeight="1">
      <c r="A299" s="89"/>
    </row>
    <row r="300" s="23" customFormat="1" ht="12.75" customHeight="1">
      <c r="A300" s="89"/>
    </row>
    <row r="301" s="23" customFormat="1" ht="12.75" customHeight="1">
      <c r="A301" s="89"/>
    </row>
    <row r="302" s="23" customFormat="1" ht="12.75" customHeight="1">
      <c r="A302" s="89"/>
    </row>
    <row r="303" s="23" customFormat="1" ht="12.75" customHeight="1">
      <c r="A303" s="89"/>
    </row>
    <row r="304" s="23" customFormat="1" ht="12.75" customHeight="1">
      <c r="A304" s="89"/>
    </row>
    <row r="305" s="23" customFormat="1" ht="12.75" customHeight="1">
      <c r="A305" s="89"/>
    </row>
    <row r="306" s="23" customFormat="1" ht="12.75" customHeight="1">
      <c r="A306" s="89"/>
    </row>
    <row r="307" s="23" customFormat="1" ht="12.75" customHeight="1">
      <c r="A307" s="89"/>
    </row>
    <row r="308" s="23" customFormat="1" ht="12.75" customHeight="1">
      <c r="A308" s="89"/>
    </row>
    <row r="309" s="23" customFormat="1" ht="12.75" customHeight="1">
      <c r="A309" s="89"/>
    </row>
    <row r="310" s="23" customFormat="1" ht="12.75" customHeight="1">
      <c r="A310" s="89"/>
    </row>
    <row r="311" s="23" customFormat="1" ht="12.75" customHeight="1">
      <c r="A311" s="89"/>
    </row>
    <row r="312" s="23" customFormat="1" ht="12.75" customHeight="1">
      <c r="A312" s="89"/>
    </row>
    <row r="313" s="23" customFormat="1" ht="12.75" customHeight="1">
      <c r="A313" s="89"/>
    </row>
    <row r="314" s="23" customFormat="1" ht="12.75" customHeight="1">
      <c r="A314" s="89"/>
    </row>
    <row r="315" s="23" customFormat="1" ht="12.75" customHeight="1">
      <c r="A315" s="89"/>
    </row>
    <row r="316" s="23" customFormat="1" ht="12.75" customHeight="1">
      <c r="A316" s="89"/>
    </row>
    <row r="317" s="23" customFormat="1" ht="12.75" customHeight="1">
      <c r="A317" s="89"/>
    </row>
    <row r="318" s="23" customFormat="1" ht="12.75" customHeight="1">
      <c r="A318" s="89"/>
    </row>
    <row r="319" s="23" customFormat="1" ht="12.75" customHeight="1">
      <c r="A319" s="89"/>
    </row>
    <row r="320" s="23" customFormat="1" ht="12.75" customHeight="1">
      <c r="A320" s="89"/>
    </row>
    <row r="321" s="23" customFormat="1" ht="12.75" customHeight="1">
      <c r="A321" s="89"/>
    </row>
    <row r="322" s="23" customFormat="1" ht="12.75" customHeight="1">
      <c r="A322" s="89"/>
    </row>
    <row r="323" s="23" customFormat="1" ht="12.75" customHeight="1">
      <c r="A323" s="89"/>
    </row>
    <row r="324" s="23" customFormat="1" ht="12.75" customHeight="1">
      <c r="A324" s="89"/>
    </row>
    <row r="325" s="23" customFormat="1" ht="12.75" customHeight="1">
      <c r="A325" s="89"/>
    </row>
    <row r="326" s="23" customFormat="1" ht="12.75" customHeight="1">
      <c r="A326" s="89"/>
    </row>
    <row r="327" s="23" customFormat="1" ht="12.75" customHeight="1">
      <c r="A327" s="89"/>
    </row>
    <row r="328" s="23" customFormat="1" ht="12.75" customHeight="1">
      <c r="A328" s="89"/>
    </row>
    <row r="329" s="23" customFormat="1" ht="12.75" customHeight="1">
      <c r="A329" s="89"/>
    </row>
    <row r="330" s="23" customFormat="1" ht="12.75" customHeight="1">
      <c r="A330" s="89"/>
    </row>
    <row r="331" s="23" customFormat="1" ht="12.75" customHeight="1">
      <c r="A331" s="89"/>
    </row>
    <row r="332" s="23" customFormat="1" ht="12.75" customHeight="1">
      <c r="A332" s="89"/>
    </row>
    <row r="333" s="23" customFormat="1" ht="12.75" customHeight="1">
      <c r="A333" s="89"/>
    </row>
    <row r="334" s="23" customFormat="1" ht="12.75" customHeight="1">
      <c r="A334" s="89"/>
    </row>
    <row r="335" s="23" customFormat="1" ht="12.75" customHeight="1">
      <c r="A335" s="89"/>
    </row>
    <row r="336" s="23" customFormat="1" ht="12.75" customHeight="1">
      <c r="A336" s="89"/>
    </row>
    <row r="337" s="23" customFormat="1" ht="12.75" customHeight="1">
      <c r="A337" s="89"/>
    </row>
    <row r="338" s="23" customFormat="1" ht="12.75" customHeight="1">
      <c r="A338" s="89"/>
    </row>
    <row r="339" s="23" customFormat="1" ht="12.75" customHeight="1">
      <c r="A339" s="89"/>
    </row>
    <row r="340" s="23" customFormat="1" ht="12.75" customHeight="1">
      <c r="A340" s="89"/>
    </row>
    <row r="341" s="23" customFormat="1" ht="12.75" customHeight="1">
      <c r="A341" s="89"/>
    </row>
    <row r="342" s="23" customFormat="1" ht="12.75" customHeight="1">
      <c r="A342" s="89"/>
    </row>
    <row r="343" s="23" customFormat="1" ht="12.75" customHeight="1">
      <c r="A343" s="89"/>
    </row>
    <row r="344" s="23" customFormat="1" ht="12.75" customHeight="1">
      <c r="A344" s="89"/>
    </row>
    <row r="345" s="23" customFormat="1" ht="12.75" customHeight="1">
      <c r="A345" s="89"/>
    </row>
    <row r="346" s="23" customFormat="1" ht="12.75" customHeight="1">
      <c r="A346" s="89"/>
    </row>
    <row r="347" s="23" customFormat="1" ht="12.75" customHeight="1">
      <c r="A347" s="89"/>
    </row>
    <row r="348" s="23" customFormat="1" ht="12.75" customHeight="1">
      <c r="A348" s="89"/>
    </row>
    <row r="349" s="23" customFormat="1" ht="12.75" customHeight="1">
      <c r="A349" s="89"/>
    </row>
    <row r="350" s="23" customFormat="1" ht="12.75" customHeight="1">
      <c r="A350" s="89"/>
    </row>
    <row r="351" s="23" customFormat="1" ht="12.75" customHeight="1">
      <c r="A351" s="89"/>
    </row>
    <row r="352" s="23" customFormat="1" ht="12.75" customHeight="1">
      <c r="A352" s="89"/>
    </row>
    <row r="353" s="23" customFormat="1" ht="12.75" customHeight="1">
      <c r="A353" s="89"/>
    </row>
    <row r="354" s="23" customFormat="1" ht="12.75" customHeight="1">
      <c r="A354" s="89"/>
    </row>
    <row r="355" s="23" customFormat="1" ht="12.75" customHeight="1">
      <c r="A355" s="89"/>
    </row>
    <row r="356" s="23" customFormat="1" ht="12.75" customHeight="1">
      <c r="A356" s="89"/>
    </row>
    <row r="357" s="23" customFormat="1" ht="12.75" customHeight="1">
      <c r="A357" s="89"/>
    </row>
    <row r="358" s="23" customFormat="1" ht="12.75" customHeight="1">
      <c r="A358" s="89"/>
    </row>
    <row r="359" s="23" customFormat="1" ht="12.75" customHeight="1">
      <c r="A359" s="89"/>
    </row>
    <row r="360" s="23" customFormat="1" ht="12.75" customHeight="1">
      <c r="A360" s="89"/>
    </row>
    <row r="361" s="23" customFormat="1" ht="12.75" customHeight="1">
      <c r="A361" s="89"/>
    </row>
    <row r="362" s="23" customFormat="1" ht="12.75" customHeight="1">
      <c r="A362" s="89"/>
    </row>
    <row r="363" s="23" customFormat="1" ht="12.75" customHeight="1">
      <c r="A363" s="89"/>
    </row>
    <row r="364" s="23" customFormat="1" ht="12.75" customHeight="1">
      <c r="A364" s="89"/>
    </row>
    <row r="365" s="23" customFormat="1" ht="12.75" customHeight="1">
      <c r="A365" s="89"/>
    </row>
    <row r="366" s="23" customFormat="1" ht="12.75" customHeight="1">
      <c r="A366" s="89"/>
    </row>
    <row r="367" s="23" customFormat="1" ht="12.75" customHeight="1">
      <c r="A367" s="89"/>
    </row>
    <row r="368" s="23" customFormat="1" ht="12.75" customHeight="1">
      <c r="A368" s="89"/>
    </row>
    <row r="369" s="23" customFormat="1" ht="12.75" customHeight="1">
      <c r="A369" s="89"/>
    </row>
    <row r="370" s="23" customFormat="1" ht="12.75" customHeight="1">
      <c r="A370" s="89"/>
    </row>
    <row r="371" s="23" customFormat="1" ht="12.75" customHeight="1">
      <c r="A371" s="89"/>
    </row>
    <row r="372" s="23" customFormat="1" ht="12.75" customHeight="1">
      <c r="A372" s="89"/>
    </row>
    <row r="373" s="23" customFormat="1" ht="12.75" customHeight="1">
      <c r="A373" s="89"/>
    </row>
    <row r="374" s="23" customFormat="1" ht="12.75" customHeight="1">
      <c r="A374" s="89"/>
    </row>
    <row r="375" s="23" customFormat="1" ht="12.75" customHeight="1">
      <c r="A375" s="89"/>
    </row>
    <row r="376" s="23" customFormat="1" ht="12.75" customHeight="1">
      <c r="A376" s="89"/>
    </row>
    <row r="377" s="23" customFormat="1" ht="12.75" customHeight="1">
      <c r="A377" s="89"/>
    </row>
    <row r="378" s="23" customFormat="1" ht="12.75" customHeight="1">
      <c r="A378" s="89"/>
    </row>
    <row r="379" s="23" customFormat="1" ht="12.75" customHeight="1">
      <c r="A379" s="89"/>
    </row>
    <row r="380" s="23" customFormat="1" ht="12.75" customHeight="1">
      <c r="A380" s="89"/>
    </row>
    <row r="381" s="23" customFormat="1" ht="12.75" customHeight="1">
      <c r="A381" s="89"/>
    </row>
    <row r="382" s="23" customFormat="1" ht="12.75" customHeight="1">
      <c r="A382" s="89"/>
    </row>
    <row r="383" s="23" customFormat="1" ht="12.75" customHeight="1">
      <c r="A383" s="89"/>
    </row>
    <row r="384" s="23" customFormat="1" ht="12.75" customHeight="1">
      <c r="A384" s="89"/>
    </row>
    <row r="385" s="23" customFormat="1" ht="12.75" customHeight="1">
      <c r="A385" s="89"/>
    </row>
    <row r="386" s="23" customFormat="1" ht="12.75" customHeight="1">
      <c r="A386" s="89"/>
    </row>
    <row r="387" s="23" customFormat="1" ht="12.75" customHeight="1">
      <c r="A387" s="89"/>
    </row>
    <row r="388" s="23" customFormat="1" ht="12.75" customHeight="1">
      <c r="A388" s="89"/>
    </row>
    <row r="389" s="23" customFormat="1" ht="12.75" customHeight="1">
      <c r="A389" s="89"/>
    </row>
    <row r="390" s="23" customFormat="1" ht="12.75" customHeight="1">
      <c r="A390" s="89"/>
    </row>
    <row r="391" s="23" customFormat="1" ht="12.75" customHeight="1">
      <c r="A391" s="89"/>
    </row>
    <row r="392" s="23" customFormat="1" ht="12.75" customHeight="1">
      <c r="A392" s="89"/>
    </row>
    <row r="393" s="23" customFormat="1" ht="12.75" customHeight="1">
      <c r="A393" s="89"/>
    </row>
    <row r="394" s="23" customFormat="1" ht="12.75" customHeight="1">
      <c r="A394" s="89"/>
    </row>
    <row r="395" s="23" customFormat="1" ht="12.75" customHeight="1">
      <c r="A395" s="89"/>
    </row>
    <row r="396" s="23" customFormat="1" ht="12.75" customHeight="1">
      <c r="A396" s="89"/>
    </row>
    <row r="397" s="23" customFormat="1" ht="12.75" customHeight="1">
      <c r="A397" s="89"/>
    </row>
    <row r="398" s="23" customFormat="1" ht="12.75" customHeight="1">
      <c r="A398" s="89"/>
    </row>
    <row r="399" s="23" customFormat="1" ht="12.75" customHeight="1">
      <c r="A399" s="89"/>
    </row>
    <row r="400" s="23" customFormat="1" ht="12.75" customHeight="1">
      <c r="A400" s="89"/>
    </row>
    <row r="401" s="23" customFormat="1" ht="12.75" customHeight="1">
      <c r="A401" s="89"/>
    </row>
    <row r="402" s="23" customFormat="1" ht="12.75" customHeight="1">
      <c r="A402" s="89"/>
    </row>
    <row r="403" s="23" customFormat="1" ht="12.75" customHeight="1">
      <c r="A403" s="89"/>
    </row>
    <row r="404" s="23" customFormat="1" ht="12.75" customHeight="1">
      <c r="A404" s="89"/>
    </row>
    <row r="405" s="23" customFormat="1" ht="12.75" customHeight="1">
      <c r="A405" s="89"/>
    </row>
    <row r="406" s="23" customFormat="1" ht="12.75" customHeight="1">
      <c r="A406" s="89"/>
    </row>
    <row r="407" s="23" customFormat="1" ht="12.75" customHeight="1">
      <c r="A407" s="89"/>
    </row>
    <row r="408" s="23" customFormat="1" ht="12.75" customHeight="1">
      <c r="A408" s="89"/>
    </row>
    <row r="409" s="23" customFormat="1" ht="12.75" customHeight="1">
      <c r="A409" s="89"/>
    </row>
    <row r="410" s="23" customFormat="1" ht="12.75" customHeight="1">
      <c r="A410" s="89"/>
    </row>
    <row r="411" s="23" customFormat="1" ht="12.75" customHeight="1">
      <c r="A411" s="89"/>
    </row>
    <row r="412" s="23" customFormat="1" ht="12.75" customHeight="1">
      <c r="A412" s="89"/>
    </row>
    <row r="413" s="23" customFormat="1" ht="12.75" customHeight="1">
      <c r="A413" s="89"/>
    </row>
    <row r="414" s="23" customFormat="1" ht="12.75" customHeight="1">
      <c r="A414" s="89"/>
    </row>
    <row r="415" s="23" customFormat="1" ht="12.75" customHeight="1">
      <c r="A415" s="89"/>
    </row>
    <row r="416" s="23" customFormat="1" ht="12.75" customHeight="1">
      <c r="A416" s="89"/>
    </row>
    <row r="417" s="23" customFormat="1" ht="12.75" customHeight="1">
      <c r="A417" s="89"/>
    </row>
    <row r="418" s="23" customFormat="1" ht="12.75" customHeight="1">
      <c r="A418" s="89"/>
    </row>
    <row r="419" s="23" customFormat="1" ht="12.75" customHeight="1">
      <c r="A419" s="89"/>
    </row>
    <row r="420" s="23" customFormat="1" ht="12.75" customHeight="1">
      <c r="A420" s="89"/>
    </row>
    <row r="421" s="23" customFormat="1" ht="12.75" customHeight="1">
      <c r="A421" s="89"/>
    </row>
    <row r="422" s="23" customFormat="1" ht="12.75" customHeight="1">
      <c r="A422" s="89"/>
    </row>
    <row r="423" s="23" customFormat="1" ht="12.75" customHeight="1">
      <c r="A423" s="89"/>
    </row>
    <row r="424" s="23" customFormat="1" ht="12.75" customHeight="1">
      <c r="A424" s="89"/>
    </row>
    <row r="425" s="23" customFormat="1" ht="12.75" customHeight="1">
      <c r="A425" s="89"/>
    </row>
    <row r="426" s="23" customFormat="1" ht="12.75" customHeight="1">
      <c r="A426" s="89"/>
    </row>
    <row r="427" s="23" customFormat="1" ht="12.75" customHeight="1">
      <c r="A427" s="89"/>
    </row>
    <row r="428" s="23" customFormat="1" ht="12.75" customHeight="1">
      <c r="A428" s="89"/>
    </row>
    <row r="429" s="23" customFormat="1" ht="12.75" customHeight="1">
      <c r="A429" s="89"/>
    </row>
    <row r="430" s="23" customFormat="1" ht="12.75" customHeight="1">
      <c r="A430" s="89"/>
    </row>
    <row r="431" s="23" customFormat="1" ht="12.75" customHeight="1">
      <c r="A431" s="89"/>
    </row>
    <row r="432" s="23" customFormat="1" ht="12.75" customHeight="1">
      <c r="A432" s="89"/>
    </row>
    <row r="433" s="23" customFormat="1" ht="12.75" customHeight="1">
      <c r="A433" s="89"/>
    </row>
    <row r="434" s="23" customFormat="1" ht="12.75" customHeight="1">
      <c r="A434" s="89"/>
    </row>
    <row r="435" s="23" customFormat="1" ht="12.75" customHeight="1">
      <c r="A435" s="89"/>
    </row>
    <row r="436" s="23" customFormat="1" ht="12.75" customHeight="1">
      <c r="A436" s="89"/>
    </row>
    <row r="437" s="23" customFormat="1" ht="12.75" customHeight="1">
      <c r="A437" s="89"/>
    </row>
    <row r="438" s="23" customFormat="1" ht="12.75" customHeight="1">
      <c r="A438" s="89"/>
    </row>
    <row r="439" s="23" customFormat="1" ht="12.75" customHeight="1">
      <c r="A439" s="89"/>
    </row>
    <row r="440" s="23" customFormat="1" ht="12.75" customHeight="1">
      <c r="A440" s="89"/>
    </row>
    <row r="441" s="23" customFormat="1" ht="12.75" customHeight="1">
      <c r="A441" s="89"/>
    </row>
    <row r="442" s="23" customFormat="1" ht="12.75" customHeight="1">
      <c r="A442" s="89"/>
    </row>
    <row r="443" s="23" customFormat="1" ht="12.75" customHeight="1">
      <c r="A443" s="89"/>
    </row>
    <row r="444" s="23" customFormat="1" ht="12.75" customHeight="1">
      <c r="A444" s="89"/>
    </row>
    <row r="445" s="23" customFormat="1" ht="12.75" customHeight="1">
      <c r="A445" s="89"/>
    </row>
    <row r="446" s="23" customFormat="1" ht="12.75" customHeight="1">
      <c r="A446" s="89"/>
    </row>
    <row r="447" s="23" customFormat="1" ht="12.75" customHeight="1">
      <c r="A447" s="89"/>
    </row>
    <row r="448" s="23" customFormat="1" ht="12.75" customHeight="1">
      <c r="A448" s="89"/>
    </row>
    <row r="449" s="23" customFormat="1" ht="12.75" customHeight="1">
      <c r="A449" s="89"/>
    </row>
    <row r="450" s="23" customFormat="1" ht="12.75" customHeight="1">
      <c r="A450" s="89"/>
    </row>
    <row r="451" s="23" customFormat="1" ht="12.75" customHeight="1">
      <c r="A451" s="89"/>
    </row>
    <row r="452" s="23" customFormat="1" ht="12.75" customHeight="1">
      <c r="A452" s="89"/>
    </row>
    <row r="453" s="23" customFormat="1" ht="12.75" customHeight="1">
      <c r="A453" s="89"/>
    </row>
    <row r="454" s="23" customFormat="1" ht="12" customHeight="1">
      <c r="A454" s="89"/>
    </row>
    <row r="455" s="23" customFormat="1" ht="12" customHeight="1">
      <c r="A455" s="89"/>
    </row>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sheetData>
  <mergeCells count="7">
    <mergeCell ref="C28:D28"/>
    <mergeCell ref="E28:F28"/>
    <mergeCell ref="A13:F13"/>
    <mergeCell ref="A22:F22"/>
    <mergeCell ref="A23:F23"/>
    <mergeCell ref="A24:F24"/>
    <mergeCell ref="A26:F26"/>
  </mergeCells>
  <printOptions horizontalCentered="1"/>
  <pageMargins left="0.52" right="0.36" top="0.68" bottom="0.49" header="0.35" footer="0.3"/>
  <pageSetup fitToHeight="2" orientation="portrait" paperSize="9" scale="95" r:id="rId1"/>
  <rowBreaks count="1" manualBreakCount="1">
    <brk id="5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Z531"/>
  <sheetViews>
    <sheetView workbookViewId="0" topLeftCell="A1">
      <pane xSplit="3" ySplit="9" topLeftCell="Q10" activePane="bottomRight" state="frozen"/>
      <selection pane="topLeft" activeCell="A1" sqref="A1"/>
      <selection pane="topRight" activeCell="C1" sqref="C1"/>
      <selection pane="bottomLeft" activeCell="A10" sqref="A10"/>
      <selection pane="bottomRight" activeCell="A2" sqref="A2:S2"/>
    </sheetView>
  </sheetViews>
  <sheetFormatPr defaultColWidth="9.140625" defaultRowHeight="12.75"/>
  <cols>
    <col min="1" max="1" width="2.7109375" style="0" customWidth="1"/>
    <col min="2" max="2" width="2.140625" style="0" customWidth="1"/>
    <col min="3" max="3" width="32.57421875" style="0" customWidth="1"/>
    <col min="4" max="13" width="10.7109375" style="0" hidden="1" customWidth="1"/>
    <col min="14" max="14" width="9.7109375" style="0" hidden="1" customWidth="1"/>
    <col min="15" max="15" width="9.8515625" style="0" hidden="1" customWidth="1"/>
    <col min="16" max="16" width="10.8515625" style="0" hidden="1" customWidth="1"/>
    <col min="17" max="17" width="17.7109375" style="0" customWidth="1"/>
    <col min="18" max="18" width="4.00390625" style="0" customWidth="1"/>
    <col min="19" max="19" width="17.7109375" style="0" customWidth="1"/>
  </cols>
  <sheetData>
    <row r="1" spans="1:19" ht="20.25" customHeight="1">
      <c r="A1" s="143" t="s">
        <v>66</v>
      </c>
      <c r="B1" s="143"/>
      <c r="C1" s="143"/>
      <c r="D1" s="143"/>
      <c r="E1" s="143"/>
      <c r="F1" s="143"/>
      <c r="G1" s="143"/>
      <c r="H1" s="143"/>
      <c r="I1" s="143"/>
      <c r="J1" s="143"/>
      <c r="K1" s="143"/>
      <c r="L1" s="143"/>
      <c r="M1" s="143"/>
      <c r="N1" s="143"/>
      <c r="O1" s="143"/>
      <c r="P1" s="143"/>
      <c r="Q1" s="143"/>
      <c r="R1" s="143"/>
      <c r="S1" s="143"/>
    </row>
    <row r="2" spans="1:19" ht="14.25" customHeight="1">
      <c r="A2" s="144" t="s">
        <v>170</v>
      </c>
      <c r="B2" s="144"/>
      <c r="C2" s="144"/>
      <c r="D2" s="144"/>
      <c r="E2" s="144"/>
      <c r="F2" s="144"/>
      <c r="G2" s="144"/>
      <c r="H2" s="144"/>
      <c r="I2" s="144"/>
      <c r="J2" s="144"/>
      <c r="K2" s="144"/>
      <c r="L2" s="144"/>
      <c r="M2" s="144"/>
      <c r="N2" s="144"/>
      <c r="O2" s="144"/>
      <c r="P2" s="144"/>
      <c r="Q2" s="144"/>
      <c r="R2" s="144"/>
      <c r="S2" s="144"/>
    </row>
    <row r="3" spans="1:19" ht="14.25" customHeight="1">
      <c r="A3" s="145" t="s">
        <v>199</v>
      </c>
      <c r="B3" s="145"/>
      <c r="C3" s="145"/>
      <c r="D3" s="145"/>
      <c r="E3" s="145"/>
      <c r="F3" s="145"/>
      <c r="G3" s="145"/>
      <c r="H3" s="145"/>
      <c r="I3" s="145"/>
      <c r="J3" s="145"/>
      <c r="K3" s="145"/>
      <c r="L3" s="145"/>
      <c r="M3" s="145"/>
      <c r="N3" s="145"/>
      <c r="O3" s="145"/>
      <c r="P3" s="145"/>
      <c r="Q3" s="145"/>
      <c r="R3" s="145"/>
      <c r="S3" s="145"/>
    </row>
    <row r="4" spans="1:18" ht="20.25">
      <c r="A4" s="25"/>
      <c r="B4" s="25"/>
      <c r="C4" s="25"/>
      <c r="D4" s="25"/>
      <c r="E4" s="25"/>
      <c r="F4" s="25"/>
      <c r="G4" s="25"/>
      <c r="H4" s="25"/>
      <c r="I4" s="25"/>
      <c r="J4" s="25"/>
      <c r="K4" s="25"/>
      <c r="L4" s="25"/>
      <c r="M4" s="25"/>
      <c r="N4" s="25"/>
      <c r="O4" s="25"/>
      <c r="P4" s="25"/>
      <c r="Q4" s="25"/>
      <c r="R4" s="25"/>
    </row>
    <row r="5" spans="1:19" ht="15.75">
      <c r="A5" s="146" t="s">
        <v>237</v>
      </c>
      <c r="B5" s="146"/>
      <c r="C5" s="146"/>
      <c r="D5" s="146"/>
      <c r="E5" s="146"/>
      <c r="F5" s="146"/>
      <c r="G5" s="146"/>
      <c r="H5" s="146"/>
      <c r="I5" s="146"/>
      <c r="J5" s="146"/>
      <c r="K5" s="146"/>
      <c r="L5" s="146"/>
      <c r="M5" s="146"/>
      <c r="N5" s="146"/>
      <c r="O5" s="146"/>
      <c r="P5" s="146"/>
      <c r="Q5" s="146"/>
      <c r="R5" s="146"/>
      <c r="S5" s="146"/>
    </row>
    <row r="6" spans="1:18" ht="6" customHeight="1">
      <c r="A6" s="26"/>
      <c r="B6" s="26"/>
      <c r="C6" s="26"/>
      <c r="D6" s="26"/>
      <c r="E6" s="26"/>
      <c r="F6" s="26"/>
      <c r="G6" s="26"/>
      <c r="H6" s="26"/>
      <c r="I6" s="26"/>
      <c r="J6" s="26"/>
      <c r="K6" s="26"/>
      <c r="L6" s="26"/>
      <c r="M6" s="26"/>
      <c r="N6" s="26"/>
      <c r="O6" s="26"/>
      <c r="P6" s="26"/>
      <c r="Q6" s="26"/>
      <c r="R6" s="26"/>
    </row>
    <row r="7" spans="1:19" ht="12.75" customHeight="1">
      <c r="A7" s="149" t="s">
        <v>152</v>
      </c>
      <c r="B7" s="149"/>
      <c r="C7" s="149"/>
      <c r="D7" s="149"/>
      <c r="E7" s="149"/>
      <c r="F7" s="149"/>
      <c r="G7" s="149"/>
      <c r="H7" s="149"/>
      <c r="I7" s="149"/>
      <c r="J7" s="149"/>
      <c r="K7" s="149"/>
      <c r="L7" s="149"/>
      <c r="M7" s="149"/>
      <c r="N7" s="149"/>
      <c r="O7" s="149"/>
      <c r="P7" s="149"/>
      <c r="Q7" s="149"/>
      <c r="R7" s="149"/>
      <c r="S7" s="149"/>
    </row>
    <row r="8" spans="2:3" ht="12.75">
      <c r="B8" s="7"/>
      <c r="C8" s="7"/>
    </row>
    <row r="9" spans="2:19" ht="14.25" customHeight="1">
      <c r="B9" s="8"/>
      <c r="C9" s="9"/>
      <c r="D9" s="10" t="s">
        <v>67</v>
      </c>
      <c r="E9" s="10" t="s">
        <v>68</v>
      </c>
      <c r="F9" s="10" t="s">
        <v>69</v>
      </c>
      <c r="G9" s="10" t="s">
        <v>70</v>
      </c>
      <c r="H9" s="10" t="s">
        <v>71</v>
      </c>
      <c r="I9" s="10" t="s">
        <v>72</v>
      </c>
      <c r="J9" s="10" t="s">
        <v>73</v>
      </c>
      <c r="K9" s="10" t="s">
        <v>74</v>
      </c>
      <c r="L9" s="10" t="s">
        <v>84</v>
      </c>
      <c r="M9" s="11"/>
      <c r="N9" s="147" t="s">
        <v>85</v>
      </c>
      <c r="O9" s="147"/>
      <c r="P9" s="10"/>
      <c r="Q9" s="44" t="s">
        <v>214</v>
      </c>
      <c r="S9" s="31" t="s">
        <v>156</v>
      </c>
    </row>
    <row r="10" spans="2:19" ht="14.25" customHeight="1">
      <c r="B10" s="8"/>
      <c r="C10" s="9"/>
      <c r="D10" s="10"/>
      <c r="E10" s="10"/>
      <c r="F10" s="10"/>
      <c r="G10" s="10"/>
      <c r="H10" s="10"/>
      <c r="I10" s="10"/>
      <c r="J10" s="10"/>
      <c r="K10" s="10"/>
      <c r="L10" s="10"/>
      <c r="M10" s="11"/>
      <c r="N10" s="10"/>
      <c r="O10" s="10"/>
      <c r="P10" s="10"/>
      <c r="Q10" s="32" t="s">
        <v>155</v>
      </c>
      <c r="S10" s="32" t="s">
        <v>157</v>
      </c>
    </row>
    <row r="11" spans="2:19" ht="14.25" customHeight="1">
      <c r="B11" s="7"/>
      <c r="C11" s="7"/>
      <c r="D11" s="11"/>
      <c r="E11" s="11"/>
      <c r="F11" s="11"/>
      <c r="G11" s="11"/>
      <c r="H11" s="12" t="s">
        <v>75</v>
      </c>
      <c r="I11" s="11"/>
      <c r="J11" s="12" t="s">
        <v>76</v>
      </c>
      <c r="K11" s="12" t="s">
        <v>77</v>
      </c>
      <c r="L11" s="12" t="s">
        <v>77</v>
      </c>
      <c r="M11" s="11" t="s">
        <v>78</v>
      </c>
      <c r="N11" s="147" t="s">
        <v>79</v>
      </c>
      <c r="O11" s="147"/>
      <c r="P11" s="10"/>
      <c r="Q11" s="33" t="s">
        <v>234</v>
      </c>
      <c r="S11" s="33" t="s">
        <v>168</v>
      </c>
    </row>
    <row r="12" spans="2:19" ht="14.25" customHeight="1">
      <c r="B12" s="7"/>
      <c r="C12" s="7"/>
      <c r="D12" s="11"/>
      <c r="E12" s="11"/>
      <c r="F12" s="11"/>
      <c r="G12" s="11"/>
      <c r="H12" s="12"/>
      <c r="I12" s="11"/>
      <c r="J12" s="12"/>
      <c r="K12" s="12"/>
      <c r="L12" s="12"/>
      <c r="M12" s="11"/>
      <c r="N12" s="10"/>
      <c r="O12" s="10"/>
      <c r="P12" s="10"/>
      <c r="Q12" s="33" t="s">
        <v>249</v>
      </c>
      <c r="S12" s="33" t="s">
        <v>215</v>
      </c>
    </row>
    <row r="13" spans="2:19" ht="14.25" customHeight="1">
      <c r="B13" s="7"/>
      <c r="C13" s="7"/>
      <c r="D13" s="148" t="s">
        <v>80</v>
      </c>
      <c r="E13" s="148"/>
      <c r="F13" s="148"/>
      <c r="G13" s="148"/>
      <c r="H13" s="148"/>
      <c r="I13" s="148"/>
      <c r="J13" s="148"/>
      <c r="K13" s="148"/>
      <c r="L13" s="148"/>
      <c r="M13" s="13"/>
      <c r="N13" s="11" t="s">
        <v>81</v>
      </c>
      <c r="O13" s="11" t="s">
        <v>82</v>
      </c>
      <c r="P13" s="11"/>
      <c r="Q13" s="34" t="s">
        <v>83</v>
      </c>
      <c r="S13" s="34" t="s">
        <v>83</v>
      </c>
    </row>
    <row r="14" spans="2:19" ht="12.75">
      <c r="B14" s="14"/>
      <c r="C14" s="14"/>
      <c r="D14" s="14"/>
      <c r="E14" s="14"/>
      <c r="F14" s="14"/>
      <c r="G14" s="14"/>
      <c r="H14" s="14"/>
      <c r="I14" s="14"/>
      <c r="J14" s="14"/>
      <c r="K14" s="14"/>
      <c r="L14" s="14"/>
      <c r="M14" s="14"/>
      <c r="N14" s="14"/>
      <c r="O14" s="14"/>
      <c r="P14" s="14"/>
      <c r="Q14" s="35"/>
      <c r="R14" s="14"/>
      <c r="S14" s="35"/>
    </row>
    <row r="15" spans="1:26" ht="12.75">
      <c r="A15" s="50">
        <v>1</v>
      </c>
      <c r="B15" s="2" t="s">
        <v>86</v>
      </c>
      <c r="C15" s="14"/>
      <c r="D15" s="15">
        <v>46326.078</v>
      </c>
      <c r="E15" s="15">
        <v>22716.559</v>
      </c>
      <c r="F15" s="15">
        <v>25.783</v>
      </c>
      <c r="G15" s="15">
        <v>0</v>
      </c>
      <c r="H15" s="15">
        <v>893.453</v>
      </c>
      <c r="I15" s="15">
        <v>226.977</v>
      </c>
      <c r="J15" s="15">
        <v>0</v>
      </c>
      <c r="K15" s="15">
        <v>195.517</v>
      </c>
      <c r="L15" s="15">
        <v>6638.118</v>
      </c>
      <c r="M15" s="15">
        <v>77022.485</v>
      </c>
      <c r="N15" s="4"/>
      <c r="O15" s="4"/>
      <c r="P15" s="4"/>
      <c r="Q15" s="36">
        <v>73967.095</v>
      </c>
      <c r="R15" s="16"/>
      <c r="S15" s="36">
        <v>77733.754</v>
      </c>
      <c r="T15" s="16"/>
      <c r="U15" s="16"/>
      <c r="V15" s="16"/>
      <c r="W15" s="16"/>
      <c r="X15" s="16"/>
      <c r="Y15" s="16"/>
      <c r="Z15" s="16"/>
    </row>
    <row r="16" spans="1:26" ht="12.75">
      <c r="A16" s="51">
        <v>2</v>
      </c>
      <c r="B16" s="14" t="s">
        <v>87</v>
      </c>
      <c r="C16" s="14"/>
      <c r="D16" s="15">
        <v>0</v>
      </c>
      <c r="E16" s="15">
        <v>850.12</v>
      </c>
      <c r="F16" s="15">
        <v>0</v>
      </c>
      <c r="G16" s="15">
        <v>0</v>
      </c>
      <c r="H16" s="15">
        <v>0</v>
      </c>
      <c r="I16" s="15">
        <v>0</v>
      </c>
      <c r="J16" s="15">
        <v>0</v>
      </c>
      <c r="K16" s="15">
        <v>0</v>
      </c>
      <c r="L16" s="15">
        <v>0</v>
      </c>
      <c r="M16" s="15">
        <v>850.12</v>
      </c>
      <c r="N16" s="4"/>
      <c r="O16" s="4"/>
      <c r="P16" s="4"/>
      <c r="Q16" s="36">
        <v>1413.671</v>
      </c>
      <c r="R16" s="16"/>
      <c r="S16" s="36">
        <v>15.901</v>
      </c>
      <c r="T16" s="16"/>
      <c r="U16" s="16"/>
      <c r="V16" s="16"/>
      <c r="W16" s="16"/>
      <c r="X16" s="16"/>
      <c r="Y16" s="16"/>
      <c r="Z16" s="16"/>
    </row>
    <row r="17" spans="1:26" ht="12.75">
      <c r="A17" s="51">
        <v>3</v>
      </c>
      <c r="B17" s="14" t="s">
        <v>195</v>
      </c>
      <c r="C17" s="14"/>
      <c r="D17" s="15">
        <v>0</v>
      </c>
      <c r="E17" s="15">
        <v>3040</v>
      </c>
      <c r="F17" s="15">
        <v>0</v>
      </c>
      <c r="G17" s="15">
        <v>425</v>
      </c>
      <c r="H17" s="15">
        <v>0</v>
      </c>
      <c r="I17" s="15">
        <v>0</v>
      </c>
      <c r="J17" s="15">
        <v>0</v>
      </c>
      <c r="K17" s="15">
        <v>0</v>
      </c>
      <c r="L17" s="15">
        <v>0</v>
      </c>
      <c r="M17" s="15">
        <v>3465</v>
      </c>
      <c r="N17" s="4"/>
      <c r="O17" s="4">
        <v>3040</v>
      </c>
      <c r="P17" s="4"/>
      <c r="Q17" s="36">
        <v>425</v>
      </c>
      <c r="R17" s="16"/>
      <c r="S17" s="36">
        <v>425</v>
      </c>
      <c r="T17" s="16"/>
      <c r="U17" s="16"/>
      <c r="V17" s="16"/>
      <c r="W17" s="16"/>
      <c r="X17" s="16"/>
      <c r="Y17" s="16"/>
      <c r="Z17" s="16"/>
    </row>
    <row r="18" spans="1:26" ht="12.75">
      <c r="A18" s="51">
        <v>4</v>
      </c>
      <c r="B18" s="14" t="s">
        <v>241</v>
      </c>
      <c r="C18" s="14"/>
      <c r="D18" s="15"/>
      <c r="E18" s="15"/>
      <c r="F18" s="15"/>
      <c r="G18" s="15"/>
      <c r="H18" s="15"/>
      <c r="I18" s="15"/>
      <c r="J18" s="15"/>
      <c r="K18" s="15"/>
      <c r="L18" s="15"/>
      <c r="M18" s="15"/>
      <c r="N18" s="4"/>
      <c r="O18" s="4"/>
      <c r="P18" s="4"/>
      <c r="Q18" s="36">
        <v>407.078</v>
      </c>
      <c r="R18" s="16"/>
      <c r="S18" s="36">
        <v>0</v>
      </c>
      <c r="T18" s="16"/>
      <c r="U18" s="16"/>
      <c r="V18" s="16"/>
      <c r="W18" s="16"/>
      <c r="X18" s="16"/>
      <c r="Y18" s="16"/>
      <c r="Z18" s="16"/>
    </row>
    <row r="19" spans="1:26" ht="12.75">
      <c r="A19" s="51">
        <v>5</v>
      </c>
      <c r="B19" s="14" t="s">
        <v>242</v>
      </c>
      <c r="C19" s="14"/>
      <c r="D19" s="15"/>
      <c r="E19" s="15"/>
      <c r="F19" s="15"/>
      <c r="G19" s="15"/>
      <c r="H19" s="15"/>
      <c r="I19" s="15"/>
      <c r="J19" s="15"/>
      <c r="K19" s="15"/>
      <c r="L19" s="15"/>
      <c r="M19" s="15"/>
      <c r="N19" s="4"/>
      <c r="O19" s="4"/>
      <c r="P19" s="4"/>
      <c r="Q19" s="36">
        <v>222.193</v>
      </c>
      <c r="R19" s="16"/>
      <c r="S19" s="36">
        <v>0</v>
      </c>
      <c r="T19" s="16"/>
      <c r="U19" s="16"/>
      <c r="V19" s="16"/>
      <c r="W19" s="16"/>
      <c r="X19" s="16"/>
      <c r="Y19" s="16"/>
      <c r="Z19" s="16"/>
    </row>
    <row r="20" spans="1:26" ht="12.75">
      <c r="A20" s="51"/>
      <c r="B20" s="14"/>
      <c r="C20" s="14"/>
      <c r="D20" s="15"/>
      <c r="E20" s="15"/>
      <c r="F20" s="15"/>
      <c r="G20" s="15"/>
      <c r="H20" s="15"/>
      <c r="I20" s="15"/>
      <c r="J20" s="15"/>
      <c r="K20" s="15"/>
      <c r="L20" s="15"/>
      <c r="M20" s="15"/>
      <c r="N20" s="4"/>
      <c r="O20" s="4"/>
      <c r="P20" s="4"/>
      <c r="Q20" s="36"/>
      <c r="R20" s="16"/>
      <c r="S20" s="36"/>
      <c r="T20" s="16"/>
      <c r="U20" s="16"/>
      <c r="V20" s="16"/>
      <c r="W20" s="16"/>
      <c r="X20" s="16"/>
      <c r="Y20" s="16"/>
      <c r="Z20" s="16"/>
    </row>
    <row r="21" spans="1:26" ht="12.75">
      <c r="A21" s="51">
        <v>6</v>
      </c>
      <c r="B21" s="2" t="s">
        <v>89</v>
      </c>
      <c r="C21" s="14"/>
      <c r="D21" s="15"/>
      <c r="E21" s="15"/>
      <c r="F21" s="15"/>
      <c r="G21" s="15"/>
      <c r="H21" s="15"/>
      <c r="I21" s="15"/>
      <c r="J21" s="15"/>
      <c r="K21" s="15"/>
      <c r="L21" s="15"/>
      <c r="M21" s="15"/>
      <c r="N21" s="4"/>
      <c r="O21" s="4"/>
      <c r="P21" s="4"/>
      <c r="Q21" s="36"/>
      <c r="R21" s="16"/>
      <c r="S21" s="36"/>
      <c r="T21" s="16"/>
      <c r="U21" s="16"/>
      <c r="V21" s="16"/>
      <c r="W21" s="16"/>
      <c r="X21" s="16"/>
      <c r="Y21" s="16"/>
      <c r="Z21" s="16"/>
    </row>
    <row r="22" spans="1:26" ht="12.75">
      <c r="A22" s="51"/>
      <c r="B22" s="14"/>
      <c r="C22" s="14" t="s">
        <v>243</v>
      </c>
      <c r="D22" s="15"/>
      <c r="E22" s="15"/>
      <c r="F22" s="15"/>
      <c r="G22" s="15"/>
      <c r="H22" s="15"/>
      <c r="I22" s="15"/>
      <c r="J22" s="15"/>
      <c r="K22" s="15"/>
      <c r="L22" s="15"/>
      <c r="M22" s="15"/>
      <c r="N22" s="4"/>
      <c r="O22" s="4"/>
      <c r="P22" s="4"/>
      <c r="Q22" s="36">
        <v>156.721</v>
      </c>
      <c r="R22" s="16"/>
      <c r="S22" s="36">
        <v>126.057</v>
      </c>
      <c r="T22" s="16"/>
      <c r="U22" s="16"/>
      <c r="V22" s="16"/>
      <c r="W22" s="16"/>
      <c r="X22" s="16"/>
      <c r="Y22" s="16"/>
      <c r="Z22" s="16"/>
    </row>
    <row r="23" spans="1:26" ht="12.75">
      <c r="A23" s="51"/>
      <c r="B23" s="14"/>
      <c r="C23" s="14" t="s">
        <v>124</v>
      </c>
      <c r="D23" s="15"/>
      <c r="E23" s="15">
        <v>9683.29</v>
      </c>
      <c r="F23" s="15">
        <v>10391.559</v>
      </c>
      <c r="G23" s="15">
        <v>0</v>
      </c>
      <c r="H23" s="15">
        <v>78881.639</v>
      </c>
      <c r="I23" s="15">
        <v>0</v>
      </c>
      <c r="J23" s="15">
        <v>0</v>
      </c>
      <c r="K23" s="15">
        <v>0</v>
      </c>
      <c r="L23" s="15">
        <v>0</v>
      </c>
      <c r="M23" s="15">
        <v>111966.93899999998</v>
      </c>
      <c r="N23" s="4"/>
      <c r="O23" s="4"/>
      <c r="P23" s="4"/>
      <c r="Q23" s="36">
        <v>6726.359</v>
      </c>
      <c r="R23" s="16"/>
      <c r="S23" s="36">
        <v>9613.38</v>
      </c>
      <c r="T23" s="16"/>
      <c r="U23" s="16"/>
      <c r="V23" s="16"/>
      <c r="W23" s="16"/>
      <c r="X23" s="16"/>
      <c r="Y23" s="16"/>
      <c r="Z23" s="16"/>
    </row>
    <row r="24" spans="1:26" ht="12.75">
      <c r="A24" s="51"/>
      <c r="B24" s="14"/>
      <c r="C24" s="14" t="s">
        <v>125</v>
      </c>
      <c r="D24" s="15">
        <v>18251.972</v>
      </c>
      <c r="E24" s="15">
        <v>14714.585</v>
      </c>
      <c r="F24" s="15">
        <v>325.8</v>
      </c>
      <c r="G24" s="15">
        <v>0</v>
      </c>
      <c r="H24" s="15">
        <v>13456.088</v>
      </c>
      <c r="I24" s="15">
        <v>0</v>
      </c>
      <c r="J24" s="15">
        <v>873</v>
      </c>
      <c r="K24" s="15">
        <v>0</v>
      </c>
      <c r="L24" s="15">
        <v>344.322</v>
      </c>
      <c r="M24" s="15">
        <v>47965.76700000001</v>
      </c>
      <c r="N24" s="4"/>
      <c r="O24" s="4"/>
      <c r="P24" s="4"/>
      <c r="Q24" s="20">
        <v>98872.146</v>
      </c>
      <c r="R24" s="15"/>
      <c r="S24" s="36">
        <v>66504.433</v>
      </c>
      <c r="T24" s="16"/>
      <c r="U24" s="16"/>
      <c r="V24" s="16"/>
      <c r="W24" s="16"/>
      <c r="X24" s="16"/>
      <c r="Y24" s="16"/>
      <c r="Z24" s="16"/>
    </row>
    <row r="25" spans="1:26" ht="12.75">
      <c r="A25" s="51"/>
      <c r="B25" s="14"/>
      <c r="C25" s="14" t="s">
        <v>127</v>
      </c>
      <c r="D25" s="15">
        <v>636.036</v>
      </c>
      <c r="E25" s="15">
        <v>8842.93</v>
      </c>
      <c r="F25" s="15">
        <v>9.778</v>
      </c>
      <c r="G25" s="15">
        <v>2.5</v>
      </c>
      <c r="H25" s="15">
        <v>53.432</v>
      </c>
      <c r="I25" s="15">
        <v>375.459</v>
      </c>
      <c r="J25" s="15">
        <v>23.141</v>
      </c>
      <c r="K25" s="15">
        <v>405.299</v>
      </c>
      <c r="L25" s="15">
        <v>294.54400000000004</v>
      </c>
      <c r="M25" s="15">
        <v>10643.119</v>
      </c>
      <c r="N25" s="4"/>
      <c r="O25" s="4"/>
      <c r="P25" s="4"/>
      <c r="Q25" s="20">
        <v>76936.827</v>
      </c>
      <c r="R25" s="15"/>
      <c r="S25" s="36">
        <v>56271.53</v>
      </c>
      <c r="T25" s="16"/>
      <c r="U25" s="16"/>
      <c r="V25" s="16"/>
      <c r="W25" s="16"/>
      <c r="X25" s="16"/>
      <c r="Y25" s="16"/>
      <c r="Z25" s="16"/>
    </row>
    <row r="26" spans="1:26" ht="15">
      <c r="A26" s="51"/>
      <c r="B26" s="14"/>
      <c r="C26" s="14" t="s">
        <v>88</v>
      </c>
      <c r="D26" s="15">
        <v>976.385</v>
      </c>
      <c r="E26" s="15">
        <v>88.235</v>
      </c>
      <c r="F26" s="15">
        <v>4.313</v>
      </c>
      <c r="G26" s="15">
        <v>0.442</v>
      </c>
      <c r="H26" s="15">
        <v>3573.658</v>
      </c>
      <c r="I26" s="15">
        <v>4.842</v>
      </c>
      <c r="J26" s="15">
        <v>0.038</v>
      </c>
      <c r="K26" s="15">
        <v>5.741</v>
      </c>
      <c r="L26" s="15">
        <v>3</v>
      </c>
      <c r="M26" s="15">
        <v>4656.653999999999</v>
      </c>
      <c r="N26" s="4"/>
      <c r="O26" s="4"/>
      <c r="P26" s="4"/>
      <c r="Q26" s="40">
        <v>3448.395</v>
      </c>
      <c r="R26" s="15"/>
      <c r="S26" s="40">
        <v>2769.508</v>
      </c>
      <c r="T26" s="16"/>
      <c r="U26" s="16"/>
      <c r="V26" s="16"/>
      <c r="W26" s="16"/>
      <c r="X26" s="16"/>
      <c r="Y26" s="16"/>
      <c r="Z26" s="16"/>
    </row>
    <row r="27" spans="1:26" ht="15">
      <c r="A27" s="51"/>
      <c r="C27" s="14"/>
      <c r="D27" s="3">
        <f>SUM(D23:D26)</f>
        <v>19864.393</v>
      </c>
      <c r="E27" s="3">
        <f aca="true" t="shared" si="0" ref="E27:M27">SUM(E23:E26)</f>
        <v>33329.04</v>
      </c>
      <c r="F27" s="3">
        <f t="shared" si="0"/>
        <v>10731.449999999999</v>
      </c>
      <c r="G27" s="3">
        <f t="shared" si="0"/>
        <v>2.942</v>
      </c>
      <c r="H27" s="3">
        <f t="shared" si="0"/>
        <v>95964.817</v>
      </c>
      <c r="I27" s="3">
        <f t="shared" si="0"/>
        <v>380.301</v>
      </c>
      <c r="J27" s="3">
        <f t="shared" si="0"/>
        <v>896.179</v>
      </c>
      <c r="K27" s="3">
        <f t="shared" si="0"/>
        <v>411.03999999999996</v>
      </c>
      <c r="L27" s="3">
        <f t="shared" si="0"/>
        <v>641.866</v>
      </c>
      <c r="M27" s="3">
        <f t="shared" si="0"/>
        <v>175232.47900000002</v>
      </c>
      <c r="N27" s="4">
        <v>1915.144000000002</v>
      </c>
      <c r="O27" s="4">
        <v>31107.647000000004</v>
      </c>
      <c r="P27" s="4"/>
      <c r="Q27" s="40">
        <f>SUM(Q22:Q26)</f>
        <v>186140.448</v>
      </c>
      <c r="R27" s="15"/>
      <c r="S27" s="40">
        <f>SUM(S22:S26)</f>
        <v>135284.90800000002</v>
      </c>
      <c r="T27" s="16"/>
      <c r="U27" s="16"/>
      <c r="V27" s="16"/>
      <c r="W27" s="16"/>
      <c r="X27" s="16"/>
      <c r="Y27" s="16"/>
      <c r="Z27" s="16"/>
    </row>
    <row r="28" spans="1:26" ht="12.75">
      <c r="A28" s="51"/>
      <c r="B28" s="14"/>
      <c r="C28" s="14"/>
      <c r="D28" s="15"/>
      <c r="E28" s="15"/>
      <c r="F28" s="15"/>
      <c r="G28" s="15"/>
      <c r="H28" s="15"/>
      <c r="I28" s="15"/>
      <c r="J28" s="15"/>
      <c r="K28" s="15"/>
      <c r="L28" s="15"/>
      <c r="M28" s="15"/>
      <c r="N28" s="4"/>
      <c r="O28" s="4"/>
      <c r="P28" s="4"/>
      <c r="Q28" s="36"/>
      <c r="R28" s="15"/>
      <c r="S28" s="36"/>
      <c r="T28" s="16"/>
      <c r="U28" s="16"/>
      <c r="V28" s="16"/>
      <c r="W28" s="16"/>
      <c r="X28" s="16"/>
      <c r="Y28" s="16"/>
      <c r="Z28" s="16"/>
    </row>
    <row r="29" spans="1:26" ht="12.75">
      <c r="A29" s="51">
        <v>7</v>
      </c>
      <c r="B29" s="2" t="s">
        <v>90</v>
      </c>
      <c r="C29" s="14"/>
      <c r="D29" s="15"/>
      <c r="E29" s="15"/>
      <c r="F29" s="15"/>
      <c r="G29" s="15"/>
      <c r="H29" s="15"/>
      <c r="I29" s="15"/>
      <c r="J29" s="15"/>
      <c r="K29" s="15"/>
      <c r="L29" s="15"/>
      <c r="M29" s="15"/>
      <c r="N29" s="4"/>
      <c r="O29" s="4"/>
      <c r="P29" s="4"/>
      <c r="Q29" s="36"/>
      <c r="R29" s="15"/>
      <c r="S29" s="36"/>
      <c r="T29" s="16"/>
      <c r="U29" s="16"/>
      <c r="V29" s="16"/>
      <c r="W29" s="16"/>
      <c r="X29" s="16"/>
      <c r="Y29" s="16"/>
      <c r="Z29" s="16"/>
    </row>
    <row r="30" spans="1:26" ht="12.75">
      <c r="A30" s="51"/>
      <c r="B30" s="14"/>
      <c r="C30" s="14" t="s">
        <v>126</v>
      </c>
      <c r="D30" s="15">
        <v>21118.531</v>
      </c>
      <c r="E30" s="15">
        <v>20723.716</v>
      </c>
      <c r="F30" s="15">
        <v>1093.326</v>
      </c>
      <c r="G30" s="15">
        <v>0</v>
      </c>
      <c r="H30" s="15">
        <v>11601.703</v>
      </c>
      <c r="I30" s="15">
        <v>0</v>
      </c>
      <c r="J30" s="15">
        <v>0</v>
      </c>
      <c r="K30" s="15">
        <v>626.444</v>
      </c>
      <c r="L30" s="15">
        <v>75.593</v>
      </c>
      <c r="M30" s="15">
        <v>55239.31300000001</v>
      </c>
      <c r="N30" s="4"/>
      <c r="O30" s="4"/>
      <c r="P30" s="4"/>
      <c r="Q30" s="36">
        <f>62935.521+14709.02+10530.525</f>
        <v>88175.06599999999</v>
      </c>
      <c r="R30" s="15"/>
      <c r="S30" s="36">
        <f>68103.619-1</f>
        <v>68102.619</v>
      </c>
      <c r="T30" s="16"/>
      <c r="U30" s="16"/>
      <c r="V30" s="16"/>
      <c r="W30" s="16"/>
      <c r="X30" s="16"/>
      <c r="Y30" s="16"/>
      <c r="Z30" s="16"/>
    </row>
    <row r="31" spans="1:26" ht="12.75">
      <c r="A31" s="51"/>
      <c r="B31" s="14"/>
      <c r="C31" s="14" t="s">
        <v>128</v>
      </c>
      <c r="D31" s="15">
        <v>13216.318000000001</v>
      </c>
      <c r="E31" s="15">
        <v>8619.604000000001</v>
      </c>
      <c r="F31" s="15">
        <v>0</v>
      </c>
      <c r="G31" s="15">
        <v>0</v>
      </c>
      <c r="H31" s="15">
        <v>17109.4</v>
      </c>
      <c r="I31" s="15">
        <v>0</v>
      </c>
      <c r="J31" s="15">
        <v>0</v>
      </c>
      <c r="K31" s="15">
        <v>0</v>
      </c>
      <c r="L31" s="15">
        <v>1115.337</v>
      </c>
      <c r="M31" s="15">
        <v>40060.659</v>
      </c>
      <c r="N31" s="4"/>
      <c r="O31" s="4"/>
      <c r="P31" s="4"/>
      <c r="Q31" s="36">
        <v>36847.969</v>
      </c>
      <c r="R31" s="15"/>
      <c r="S31" s="36">
        <v>20005.746</v>
      </c>
      <c r="T31" s="16"/>
      <c r="U31" s="16"/>
      <c r="V31" s="16"/>
      <c r="W31" s="16"/>
      <c r="X31" s="16"/>
      <c r="Y31" s="16"/>
      <c r="Z31" s="16"/>
    </row>
    <row r="32" spans="1:26" ht="12.75">
      <c r="A32" s="51"/>
      <c r="B32" s="14"/>
      <c r="C32" s="14" t="s">
        <v>24</v>
      </c>
      <c r="D32" s="15">
        <v>3566.301</v>
      </c>
      <c r="E32" s="15">
        <v>1411.347</v>
      </c>
      <c r="F32" s="15">
        <v>139.4</v>
      </c>
      <c r="G32" s="15">
        <v>0.03</v>
      </c>
      <c r="H32" s="15">
        <v>2199.318</v>
      </c>
      <c r="I32" s="15">
        <v>2.928</v>
      </c>
      <c r="J32" s="15">
        <v>98</v>
      </c>
      <c r="K32" s="15">
        <v>35.692</v>
      </c>
      <c r="L32" s="15">
        <v>0</v>
      </c>
      <c r="M32" s="15">
        <v>7453.016</v>
      </c>
      <c r="N32" s="4"/>
      <c r="O32" s="4"/>
      <c r="P32" s="4"/>
      <c r="Q32" s="36">
        <v>6845.306</v>
      </c>
      <c r="R32" s="15"/>
      <c r="S32" s="36">
        <v>6870.284</v>
      </c>
      <c r="T32" s="16"/>
      <c r="U32" s="16"/>
      <c r="V32" s="16"/>
      <c r="W32" s="16"/>
      <c r="X32" s="16"/>
      <c r="Y32" s="16"/>
      <c r="Z32" s="16"/>
    </row>
    <row r="33" spans="1:26" ht="15">
      <c r="A33" s="51"/>
      <c r="B33" s="14"/>
      <c r="C33" s="14" t="s">
        <v>196</v>
      </c>
      <c r="D33" s="15"/>
      <c r="E33" s="15"/>
      <c r="F33" s="15"/>
      <c r="G33" s="15"/>
      <c r="H33" s="15"/>
      <c r="I33" s="15"/>
      <c r="J33" s="15"/>
      <c r="K33" s="15"/>
      <c r="L33" s="15"/>
      <c r="M33" s="15"/>
      <c r="N33" s="4"/>
      <c r="O33" s="4"/>
      <c r="P33" s="4"/>
      <c r="Q33" s="40">
        <v>0</v>
      </c>
      <c r="R33" s="15"/>
      <c r="S33" s="40">
        <v>1198.8</v>
      </c>
      <c r="T33" s="16"/>
      <c r="U33" s="16"/>
      <c r="V33" s="16"/>
      <c r="W33" s="16"/>
      <c r="X33" s="16"/>
      <c r="Y33" s="16"/>
      <c r="Z33" s="16"/>
    </row>
    <row r="34" spans="1:26" ht="15">
      <c r="A34" s="51"/>
      <c r="C34" s="2"/>
      <c r="D34" s="3">
        <v>51609.098</v>
      </c>
      <c r="E34" s="3">
        <v>38648.848</v>
      </c>
      <c r="F34" s="3">
        <v>5377.173</v>
      </c>
      <c r="G34" s="3">
        <v>8.82</v>
      </c>
      <c r="H34" s="3">
        <v>49739.14</v>
      </c>
      <c r="I34" s="3">
        <v>1161.785</v>
      </c>
      <c r="J34" s="3">
        <v>150.952</v>
      </c>
      <c r="K34" s="3">
        <v>755.1220000000001</v>
      </c>
      <c r="L34" s="3">
        <v>3506.3819999999996</v>
      </c>
      <c r="M34" s="3">
        <v>150957.32</v>
      </c>
      <c r="N34" s="4">
        <f>SUM(N30:N32)</f>
        <v>0</v>
      </c>
      <c r="O34" s="4">
        <f>SUM(O29:O32)</f>
        <v>0</v>
      </c>
      <c r="P34" s="4"/>
      <c r="Q34" s="40">
        <f>SUM(Q30:Q33)</f>
        <v>131868.341</v>
      </c>
      <c r="R34" s="3"/>
      <c r="S34" s="40">
        <f>SUM(S30:S33)+1</f>
        <v>96178.44900000001</v>
      </c>
      <c r="T34" s="16"/>
      <c r="U34" s="16"/>
      <c r="V34" s="16"/>
      <c r="W34" s="16"/>
      <c r="X34" s="16"/>
      <c r="Y34" s="16"/>
      <c r="Z34" s="16"/>
    </row>
    <row r="35" spans="1:26" ht="12.75">
      <c r="A35" s="51"/>
      <c r="B35" s="14"/>
      <c r="C35" s="14"/>
      <c r="D35" s="15"/>
      <c r="E35" s="15"/>
      <c r="F35" s="15"/>
      <c r="G35" s="15"/>
      <c r="H35" s="15"/>
      <c r="I35" s="15"/>
      <c r="J35" s="15"/>
      <c r="K35" s="15"/>
      <c r="L35" s="15"/>
      <c r="M35" s="15"/>
      <c r="N35" s="4"/>
      <c r="O35" s="4"/>
      <c r="P35" s="4"/>
      <c r="Q35" s="36"/>
      <c r="R35" s="15"/>
      <c r="S35" s="36"/>
      <c r="T35" s="16"/>
      <c r="U35" s="16"/>
      <c r="V35" s="16"/>
      <c r="W35" s="16"/>
      <c r="X35" s="16"/>
      <c r="Y35" s="16"/>
      <c r="Z35" s="16"/>
    </row>
    <row r="36" spans="1:26" ht="12.75">
      <c r="A36" s="51">
        <v>8</v>
      </c>
      <c r="B36" s="2" t="s">
        <v>91</v>
      </c>
      <c r="C36" s="14"/>
      <c r="D36" s="15">
        <v>-6771.8949999999895</v>
      </c>
      <c r="E36" s="15">
        <v>1759.885</v>
      </c>
      <c r="F36" s="15">
        <v>5354.276999999999</v>
      </c>
      <c r="G36" s="15">
        <v>4062.6949999999997</v>
      </c>
      <c r="H36" s="15">
        <v>46225.676999999996</v>
      </c>
      <c r="I36" s="15">
        <v>6206.566999999999</v>
      </c>
      <c r="J36" s="15">
        <v>745.227</v>
      </c>
      <c r="K36" s="15">
        <v>-118.4910000000001</v>
      </c>
      <c r="L36" s="15">
        <v>-2408.5459999999994</v>
      </c>
      <c r="M36" s="15">
        <v>55055.39600000004</v>
      </c>
      <c r="N36" s="4"/>
      <c r="O36" s="4"/>
      <c r="P36" s="4"/>
      <c r="Q36" s="36">
        <f>Q27-Q34</f>
        <v>54272.10700000002</v>
      </c>
      <c r="R36" s="16"/>
      <c r="S36" s="36">
        <f>S27-S34</f>
        <v>39106.45900000002</v>
      </c>
      <c r="T36" s="16"/>
      <c r="U36" s="16"/>
      <c r="V36" s="16"/>
      <c r="W36" s="16"/>
      <c r="X36" s="16"/>
      <c r="Y36" s="16"/>
      <c r="Z36" s="16"/>
    </row>
    <row r="37" spans="1:26" ht="12.75">
      <c r="A37" s="51"/>
      <c r="B37" s="14"/>
      <c r="C37" s="14"/>
      <c r="D37" s="15"/>
      <c r="E37" s="15"/>
      <c r="F37" s="15"/>
      <c r="G37" s="15"/>
      <c r="H37" s="15"/>
      <c r="I37" s="15"/>
      <c r="J37" s="15"/>
      <c r="K37" s="15"/>
      <c r="L37" s="15"/>
      <c r="M37" s="15"/>
      <c r="N37" s="4"/>
      <c r="O37" s="4"/>
      <c r="P37" s="4"/>
      <c r="Q37" s="36"/>
      <c r="R37" s="16"/>
      <c r="S37" s="36"/>
      <c r="T37" s="16"/>
      <c r="U37" s="16"/>
      <c r="V37" s="16"/>
      <c r="W37" s="16"/>
      <c r="X37" s="16"/>
      <c r="Y37" s="16"/>
      <c r="Z37" s="16"/>
    </row>
    <row r="38" spans="1:26" ht="15.75" thickBot="1">
      <c r="A38" s="51"/>
      <c r="C38" s="19" t="s">
        <v>92</v>
      </c>
      <c r="D38" s="5">
        <v>39554.18300000001</v>
      </c>
      <c r="E38" s="5">
        <v>28400.07</v>
      </c>
      <c r="F38" s="5">
        <v>5380.06</v>
      </c>
      <c r="G38" s="5">
        <v>11062.695</v>
      </c>
      <c r="H38" s="5">
        <v>47119.13</v>
      </c>
      <c r="I38" s="5">
        <v>37183.542</v>
      </c>
      <c r="J38" s="5">
        <v>745.227</v>
      </c>
      <c r="K38" s="5">
        <v>77.0259999999999</v>
      </c>
      <c r="L38" s="5">
        <v>4229.572000000001</v>
      </c>
      <c r="M38" s="5">
        <v>173751.50500000003</v>
      </c>
      <c r="N38" s="6">
        <f>SUM(N14:N36)</f>
        <v>1915.144000000002</v>
      </c>
      <c r="O38" s="6">
        <f>SUM(O15:O37)</f>
        <v>34147.647000000004</v>
      </c>
      <c r="P38" s="6"/>
      <c r="Q38" s="38">
        <f>Q15+Q16+Q17+Q18+Q19++Q36</f>
        <v>130707.14400000001</v>
      </c>
      <c r="R38" s="16"/>
      <c r="S38" s="38">
        <f>S15+S16+S17+S36</f>
        <v>117281.11400000002</v>
      </c>
      <c r="T38" s="16"/>
      <c r="U38" s="16"/>
      <c r="V38" s="16"/>
      <c r="W38" s="16"/>
      <c r="X38" s="16"/>
      <c r="Y38" s="16"/>
      <c r="Z38" s="16"/>
    </row>
    <row r="39" spans="1:26" ht="13.5" thickTop="1">
      <c r="A39" s="51"/>
      <c r="D39" s="16"/>
      <c r="E39" s="16"/>
      <c r="F39" s="16"/>
      <c r="G39" s="16"/>
      <c r="H39" s="16"/>
      <c r="I39" s="16"/>
      <c r="J39" s="16"/>
      <c r="K39" s="16"/>
      <c r="L39" s="16"/>
      <c r="M39" s="16"/>
      <c r="N39" s="16"/>
      <c r="O39" s="16"/>
      <c r="P39" s="16"/>
      <c r="Q39" s="37"/>
      <c r="R39" s="16"/>
      <c r="S39" s="37"/>
      <c r="T39" s="16"/>
      <c r="U39" s="16"/>
      <c r="V39" s="16"/>
      <c r="W39" s="16"/>
      <c r="X39" s="16"/>
      <c r="Y39" s="16"/>
      <c r="Z39" s="16"/>
    </row>
    <row r="40" spans="1:26" ht="12.75">
      <c r="A40" s="51"/>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 r="A41" s="51">
        <v>11</v>
      </c>
      <c r="B41" s="17" t="s">
        <v>94</v>
      </c>
      <c r="C41" s="2"/>
      <c r="D41" s="15"/>
      <c r="E41" s="15"/>
      <c r="F41" s="15"/>
      <c r="G41" s="15"/>
      <c r="H41" s="15"/>
      <c r="I41" s="15"/>
      <c r="J41" s="15"/>
      <c r="K41" s="15"/>
      <c r="L41" s="15"/>
      <c r="M41" s="15"/>
      <c r="N41" s="4"/>
      <c r="O41" s="4"/>
      <c r="P41" s="4"/>
      <c r="Q41" s="39"/>
      <c r="R41" s="16"/>
      <c r="S41" s="39"/>
      <c r="T41" s="16"/>
      <c r="U41" s="16"/>
      <c r="V41" s="16"/>
      <c r="W41" s="16"/>
      <c r="X41" s="16"/>
      <c r="Y41" s="16"/>
      <c r="Z41" s="16"/>
    </row>
    <row r="42" spans="1:26" ht="12.75">
      <c r="A42" s="51"/>
      <c r="B42" s="14" t="s">
        <v>93</v>
      </c>
      <c r="D42" s="15">
        <v>2363.87</v>
      </c>
      <c r="E42" s="15">
        <v>4392</v>
      </c>
      <c r="F42" s="15">
        <v>0</v>
      </c>
      <c r="G42" s="15">
        <v>12088</v>
      </c>
      <c r="H42" s="15">
        <v>7250</v>
      </c>
      <c r="I42" s="15">
        <v>33300</v>
      </c>
      <c r="J42" s="15">
        <v>50</v>
      </c>
      <c r="K42" s="15">
        <v>50</v>
      </c>
      <c r="L42" s="15">
        <v>5000</v>
      </c>
      <c r="M42" s="15">
        <v>64493.87</v>
      </c>
      <c r="N42" s="4">
        <v>31192.929</v>
      </c>
      <c r="O42" s="4"/>
      <c r="P42" s="4"/>
      <c r="Q42" s="36">
        <v>33300</v>
      </c>
      <c r="R42" s="16"/>
      <c r="S42" s="36">
        <v>33300</v>
      </c>
      <c r="T42" s="16"/>
      <c r="U42" s="16"/>
      <c r="V42" s="16"/>
      <c r="W42" s="16"/>
      <c r="X42" s="16"/>
      <c r="Y42" s="16"/>
      <c r="Z42" s="16"/>
    </row>
    <row r="43" spans="1:26" ht="12.75">
      <c r="A43" s="51"/>
      <c r="B43" s="14" t="s">
        <v>250</v>
      </c>
      <c r="C43" s="14"/>
      <c r="D43" s="15"/>
      <c r="E43" s="15"/>
      <c r="F43" s="15"/>
      <c r="G43" s="15"/>
      <c r="H43" s="15"/>
      <c r="I43" s="15"/>
      <c r="J43" s="15"/>
      <c r="K43" s="15"/>
      <c r="L43" s="15"/>
      <c r="M43" s="15"/>
      <c r="N43" s="4"/>
      <c r="O43" s="4"/>
      <c r="P43" s="4"/>
      <c r="Q43" s="36"/>
      <c r="R43" s="16"/>
      <c r="S43" s="36"/>
      <c r="T43" s="16"/>
      <c r="U43" s="16"/>
      <c r="V43" s="16"/>
      <c r="W43" s="16"/>
      <c r="X43" s="16"/>
      <c r="Y43" s="16"/>
      <c r="Z43" s="16"/>
    </row>
    <row r="44" spans="1:26" ht="12.75">
      <c r="A44" s="51"/>
      <c r="B44" s="14"/>
      <c r="C44" s="14" t="s">
        <v>222</v>
      </c>
      <c r="D44" s="15">
        <v>0</v>
      </c>
      <c r="E44" s="15">
        <v>0</v>
      </c>
      <c r="F44" s="15">
        <v>0</v>
      </c>
      <c r="G44" s="15">
        <v>0</v>
      </c>
      <c r="H44" s="15">
        <v>0</v>
      </c>
      <c r="I44" s="15">
        <v>2272.803</v>
      </c>
      <c r="J44" s="15">
        <v>0</v>
      </c>
      <c r="K44" s="15">
        <v>0</v>
      </c>
      <c r="L44" s="15">
        <v>0</v>
      </c>
      <c r="M44" s="15">
        <v>2272.803</v>
      </c>
      <c r="N44" s="4"/>
      <c r="O44" s="4"/>
      <c r="P44" s="4"/>
      <c r="Q44" s="36">
        <v>2272.804</v>
      </c>
      <c r="R44" s="16"/>
      <c r="S44" s="36">
        <v>2272.804</v>
      </c>
      <c r="T44" s="16"/>
      <c r="U44" s="16"/>
      <c r="V44" s="16"/>
      <c r="W44" s="16"/>
      <c r="X44" s="16"/>
      <c r="Y44" s="16"/>
      <c r="Z44" s="16"/>
    </row>
    <row r="45" spans="1:26" ht="12.75">
      <c r="A45" s="51"/>
      <c r="B45" s="14"/>
      <c r="C45" s="14" t="s">
        <v>226</v>
      </c>
      <c r="D45" s="15">
        <v>25192.513000000006</v>
      </c>
      <c r="E45" s="15">
        <v>13198.705999999987</v>
      </c>
      <c r="F45" s="15">
        <v>545.2059999999997</v>
      </c>
      <c r="G45" s="15">
        <v>-1024.68</v>
      </c>
      <c r="H45" s="15">
        <v>7472.564331999999</v>
      </c>
      <c r="I45" s="15">
        <v>1610.8909999999998</v>
      </c>
      <c r="J45" s="15">
        <v>593.68731</v>
      </c>
      <c r="K45" s="15">
        <v>26.73159999999993</v>
      </c>
      <c r="L45" s="15">
        <v>-476.2729999999998</v>
      </c>
      <c r="M45" s="15">
        <v>47139.346242</v>
      </c>
      <c r="N45" s="4">
        <v>14010.54679</v>
      </c>
      <c r="O45" s="4">
        <v>29.994</v>
      </c>
      <c r="P45" s="4"/>
      <c r="Q45" s="36">
        <f>40172.205</f>
        <v>40172.205</v>
      </c>
      <c r="R45" s="16"/>
      <c r="S45" s="36">
        <v>27584.944</v>
      </c>
      <c r="T45" s="16"/>
      <c r="U45" s="16"/>
      <c r="V45" s="16"/>
      <c r="W45" s="16"/>
      <c r="X45" s="16"/>
      <c r="Y45" s="16"/>
      <c r="Z45" s="16"/>
    </row>
    <row r="46" spans="1:26" ht="15">
      <c r="A46" s="51"/>
      <c r="B46" s="14"/>
      <c r="C46" s="14" t="s">
        <v>223</v>
      </c>
      <c r="D46" s="15">
        <v>0</v>
      </c>
      <c r="E46" s="15">
        <v>0</v>
      </c>
      <c r="F46" s="15">
        <v>0</v>
      </c>
      <c r="G46" s="15">
        <v>0</v>
      </c>
      <c r="H46" s="15">
        <v>0</v>
      </c>
      <c r="I46" s="15">
        <v>0</v>
      </c>
      <c r="J46" s="15">
        <v>0</v>
      </c>
      <c r="K46" s="15">
        <v>0</v>
      </c>
      <c r="L46" s="15">
        <v>0</v>
      </c>
      <c r="M46" s="15">
        <v>0</v>
      </c>
      <c r="N46" s="4"/>
      <c r="O46" s="4">
        <v>29.994</v>
      </c>
      <c r="P46" s="4"/>
      <c r="Q46" s="40">
        <v>1197.538</v>
      </c>
      <c r="R46" s="15"/>
      <c r="S46" s="40">
        <v>29.994</v>
      </c>
      <c r="T46" s="16"/>
      <c r="U46" s="16"/>
      <c r="V46" s="16"/>
      <c r="W46" s="16"/>
      <c r="X46" s="16"/>
      <c r="Y46" s="16"/>
      <c r="Z46" s="16"/>
    </row>
    <row r="47" spans="4:26" ht="12.75">
      <c r="D47" s="3">
        <v>27556.383000000005</v>
      </c>
      <c r="E47" s="3">
        <v>17590.705999999987</v>
      </c>
      <c r="F47" s="3">
        <v>545.2059999999997</v>
      </c>
      <c r="G47" s="3">
        <v>11063.32</v>
      </c>
      <c r="H47" s="3">
        <v>14722.564331999998</v>
      </c>
      <c r="I47" s="3">
        <v>37183.694</v>
      </c>
      <c r="J47" s="3">
        <v>643.68731</v>
      </c>
      <c r="K47" s="3">
        <v>76.73159999999993</v>
      </c>
      <c r="L47" s="3">
        <v>4523.727</v>
      </c>
      <c r="M47" s="3">
        <v>113906.019242</v>
      </c>
      <c r="N47" s="4">
        <f>SUM(N42:N46)</f>
        <v>45203.47579</v>
      </c>
      <c r="O47" s="4">
        <f>SUM(O45:O46)</f>
        <v>59.988</v>
      </c>
      <c r="P47" s="4"/>
      <c r="Q47" s="24">
        <f>SUM(Q42:Q46)</f>
        <v>76942.547</v>
      </c>
      <c r="R47" s="18"/>
      <c r="S47" s="24">
        <f>SUM(S42:S46)</f>
        <v>63187.742000000006</v>
      </c>
      <c r="T47" s="16"/>
      <c r="U47" s="16"/>
      <c r="V47" s="16"/>
      <c r="W47" s="16"/>
      <c r="X47" s="16"/>
      <c r="Y47" s="16"/>
      <c r="Z47" s="16"/>
    </row>
    <row r="48" spans="1:26" ht="12.75">
      <c r="A48" s="51"/>
      <c r="B48" s="14"/>
      <c r="C48" s="14"/>
      <c r="D48" s="15"/>
      <c r="E48" s="15"/>
      <c r="F48" s="15"/>
      <c r="G48" s="15"/>
      <c r="H48" s="15"/>
      <c r="I48" s="15"/>
      <c r="J48" s="15"/>
      <c r="K48" s="15"/>
      <c r="L48" s="15"/>
      <c r="M48" s="15"/>
      <c r="N48" s="4"/>
      <c r="O48" s="4"/>
      <c r="P48" s="4"/>
      <c r="Q48" s="36"/>
      <c r="R48" s="16"/>
      <c r="S48" s="36"/>
      <c r="T48" s="16"/>
      <c r="U48" s="16"/>
      <c r="V48" s="16"/>
      <c r="W48" s="16"/>
      <c r="X48" s="16"/>
      <c r="Y48" s="16"/>
      <c r="Z48" s="16"/>
    </row>
    <row r="49" spans="1:26" ht="12.75">
      <c r="A49" s="51">
        <v>12</v>
      </c>
      <c r="B49" s="14" t="s">
        <v>95</v>
      </c>
      <c r="D49" s="15">
        <v>0</v>
      </c>
      <c r="E49" s="15">
        <v>0</v>
      </c>
      <c r="F49" s="15">
        <v>0</v>
      </c>
      <c r="G49" s="15">
        <v>0</v>
      </c>
      <c r="H49" s="15">
        <v>628.3726679999997</v>
      </c>
      <c r="I49" s="15">
        <v>0</v>
      </c>
      <c r="J49" s="15">
        <v>101.53868999999996</v>
      </c>
      <c r="K49" s="15">
        <v>-13.40560000000005</v>
      </c>
      <c r="L49" s="15">
        <v>-294.15399999999994</v>
      </c>
      <c r="M49" s="15">
        <v>422.35175799999973</v>
      </c>
      <c r="N49" s="4"/>
      <c r="O49" s="4">
        <v>4457.56779</v>
      </c>
      <c r="P49" s="4"/>
      <c r="Q49" s="45">
        <v>3585.003</v>
      </c>
      <c r="R49" s="16"/>
      <c r="S49" s="36">
        <v>2472.334</v>
      </c>
      <c r="T49" s="16"/>
      <c r="U49" s="16"/>
      <c r="V49" s="16"/>
      <c r="W49" s="16"/>
      <c r="X49" s="16"/>
      <c r="Y49" s="16"/>
      <c r="Z49" s="16"/>
    </row>
    <row r="50" spans="1:26" ht="12.75">
      <c r="A50" s="51">
        <v>13</v>
      </c>
      <c r="B50" s="2" t="s">
        <v>251</v>
      </c>
      <c r="D50" s="3">
        <v>11997.801</v>
      </c>
      <c r="E50" s="3">
        <v>10808.963</v>
      </c>
      <c r="F50" s="3">
        <v>4834.759</v>
      </c>
      <c r="G50" s="3">
        <v>0</v>
      </c>
      <c r="H50" s="3">
        <v>31768.194</v>
      </c>
      <c r="I50" s="3">
        <v>0</v>
      </c>
      <c r="J50" s="3">
        <v>0</v>
      </c>
      <c r="K50" s="3">
        <v>13.7</v>
      </c>
      <c r="L50" s="3">
        <v>0</v>
      </c>
      <c r="M50" s="3">
        <v>59423.416999999994</v>
      </c>
      <c r="N50" s="4"/>
      <c r="O50" s="4"/>
      <c r="P50" s="4"/>
      <c r="Q50" s="24">
        <v>34287.3</v>
      </c>
      <c r="R50" s="18"/>
      <c r="S50" s="24">
        <v>27648.142</v>
      </c>
      <c r="T50" s="16"/>
      <c r="U50" s="16"/>
      <c r="V50" s="16"/>
      <c r="W50" s="16"/>
      <c r="X50" s="16"/>
      <c r="Y50" s="16"/>
      <c r="Z50" s="16"/>
    </row>
    <row r="51" spans="1:26" ht="12.75">
      <c r="A51" s="51">
        <v>14</v>
      </c>
      <c r="B51" s="2" t="s">
        <v>252</v>
      </c>
      <c r="D51" s="3"/>
      <c r="E51" s="3"/>
      <c r="F51" s="3"/>
      <c r="G51" s="3"/>
      <c r="H51" s="3"/>
      <c r="I51" s="3"/>
      <c r="J51" s="3"/>
      <c r="K51" s="3"/>
      <c r="L51" s="3"/>
      <c r="M51" s="3"/>
      <c r="N51" s="4"/>
      <c r="O51" s="4"/>
      <c r="P51" s="4"/>
      <c r="Q51" s="24"/>
      <c r="R51" s="18"/>
      <c r="S51" s="24"/>
      <c r="T51" s="16"/>
      <c r="U51" s="16"/>
      <c r="V51" s="16"/>
      <c r="W51" s="16"/>
      <c r="X51" s="16"/>
      <c r="Y51" s="16"/>
      <c r="Z51" s="16"/>
    </row>
    <row r="52" spans="1:26" ht="12.75">
      <c r="A52" s="51"/>
      <c r="B52" s="1"/>
      <c r="C52" s="2" t="s">
        <v>96</v>
      </c>
      <c r="D52" s="3"/>
      <c r="E52" s="3"/>
      <c r="F52" s="3"/>
      <c r="G52" s="3"/>
      <c r="H52" s="3"/>
      <c r="I52" s="3"/>
      <c r="J52" s="3"/>
      <c r="K52" s="3"/>
      <c r="L52" s="3"/>
      <c r="M52" s="3"/>
      <c r="N52" s="4"/>
      <c r="O52" s="4"/>
      <c r="P52" s="4"/>
      <c r="Q52" s="24">
        <v>5675.7</v>
      </c>
      <c r="R52" s="18"/>
      <c r="S52" s="24">
        <v>6765.2</v>
      </c>
      <c r="T52" s="16"/>
      <c r="U52" s="16"/>
      <c r="V52" s="16"/>
      <c r="W52" s="16"/>
      <c r="X52" s="16"/>
      <c r="Y52" s="16"/>
      <c r="Z52" s="16"/>
    </row>
    <row r="53" spans="1:26" ht="12.75">
      <c r="A53" s="51"/>
      <c r="B53" s="1"/>
      <c r="C53" s="2" t="s">
        <v>103</v>
      </c>
      <c r="D53" s="3"/>
      <c r="E53" s="3"/>
      <c r="F53" s="3"/>
      <c r="G53" s="3"/>
      <c r="H53" s="3"/>
      <c r="I53" s="3"/>
      <c r="J53" s="3"/>
      <c r="K53" s="3"/>
      <c r="L53" s="3"/>
      <c r="M53" s="3"/>
      <c r="N53" s="4"/>
      <c r="O53" s="4"/>
      <c r="P53" s="4"/>
      <c r="Q53" s="24">
        <f>6424.094+3792.5</f>
        <v>10216.594000000001</v>
      </c>
      <c r="R53" s="18"/>
      <c r="S53" s="24">
        <f>12603.483+4604.213</f>
        <v>17207.696</v>
      </c>
      <c r="T53" s="16"/>
      <c r="U53" s="16"/>
      <c r="V53" s="16"/>
      <c r="W53" s="16"/>
      <c r="X53" s="16"/>
      <c r="Y53" s="16"/>
      <c r="Z53" s="16"/>
    </row>
    <row r="54" spans="1:26" ht="12.75">
      <c r="A54" s="51"/>
      <c r="B54" s="14"/>
      <c r="C54" s="14"/>
      <c r="D54" s="15"/>
      <c r="E54" s="15"/>
      <c r="F54" s="15"/>
      <c r="G54" s="15"/>
      <c r="H54" s="15"/>
      <c r="I54" s="15"/>
      <c r="J54" s="15"/>
      <c r="K54" s="15"/>
      <c r="L54" s="15"/>
      <c r="M54" s="15"/>
      <c r="N54" s="4"/>
      <c r="O54" s="4"/>
      <c r="P54" s="4"/>
      <c r="Q54" s="36"/>
      <c r="R54" s="16"/>
      <c r="S54" s="36"/>
      <c r="T54" s="16"/>
      <c r="U54" s="16"/>
      <c r="V54" s="16"/>
      <c r="W54" s="16"/>
      <c r="X54" s="16"/>
      <c r="Y54" s="16"/>
      <c r="Z54" s="16"/>
    </row>
    <row r="55" spans="1:26" ht="15.75" thickBot="1">
      <c r="A55" s="51"/>
      <c r="C55" s="19" t="s">
        <v>92</v>
      </c>
      <c r="D55" s="5">
        <v>39554.18400000001</v>
      </c>
      <c r="E55" s="5">
        <v>28399.668999999987</v>
      </c>
      <c r="F55" s="5">
        <v>5379.965</v>
      </c>
      <c r="G55" s="5">
        <v>11063.32</v>
      </c>
      <c r="H55" s="5">
        <v>47119.130999999994</v>
      </c>
      <c r="I55" s="5">
        <v>37183.694</v>
      </c>
      <c r="J55" s="5">
        <v>745.226</v>
      </c>
      <c r="K55" s="5">
        <v>77.02599999999988</v>
      </c>
      <c r="L55" s="5">
        <v>4229.573</v>
      </c>
      <c r="M55" s="5">
        <v>173751.788</v>
      </c>
      <c r="N55" s="6">
        <f>SUM(N47:N54)</f>
        <v>45203.47579</v>
      </c>
      <c r="O55" s="6">
        <f>SUM(O47:O54)</f>
        <v>4517.55579</v>
      </c>
      <c r="P55" s="6"/>
      <c r="Q55" s="38">
        <f>SUM(Q47:Q53)</f>
        <v>130707.144</v>
      </c>
      <c r="R55" s="16"/>
      <c r="S55" s="38">
        <f>SUM(S47:S53)</f>
        <v>117281.11399999999</v>
      </c>
      <c r="T55" s="16"/>
      <c r="U55" s="16"/>
      <c r="V55" s="16"/>
      <c r="W55" s="16"/>
      <c r="X55" s="16"/>
      <c r="Y55" s="16"/>
      <c r="Z55" s="16"/>
    </row>
    <row r="56" spans="1:26" ht="13.5" thickTop="1">
      <c r="A56" s="51"/>
      <c r="B56" s="14"/>
      <c r="C56" s="14"/>
      <c r="D56" s="15"/>
      <c r="E56" s="15"/>
      <c r="F56" s="15"/>
      <c r="G56" s="15"/>
      <c r="H56" s="15"/>
      <c r="I56" s="15"/>
      <c r="J56" s="15"/>
      <c r="K56" s="15"/>
      <c r="L56" s="15"/>
      <c r="M56" s="15"/>
      <c r="N56" s="4"/>
      <c r="O56" s="4"/>
      <c r="P56" s="4"/>
      <c r="Q56" s="37"/>
      <c r="R56" s="16"/>
      <c r="S56" s="37"/>
      <c r="T56" s="16"/>
      <c r="U56" s="16"/>
      <c r="V56" s="16"/>
      <c r="W56" s="16"/>
      <c r="X56" s="16"/>
      <c r="Y56" s="16"/>
      <c r="Z56" s="16"/>
    </row>
    <row r="57" spans="1:26" ht="12.75">
      <c r="A57" s="51"/>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 r="A58" s="51"/>
      <c r="B58" s="41" t="s">
        <v>228</v>
      </c>
      <c r="C58" s="41"/>
      <c r="D58" s="42"/>
      <c r="E58" s="42"/>
      <c r="F58" s="42"/>
      <c r="G58" s="42"/>
      <c r="H58" s="42"/>
      <c r="I58" s="42"/>
      <c r="J58" s="42"/>
      <c r="K58" s="42"/>
      <c r="L58" s="42"/>
      <c r="M58" s="42"/>
      <c r="N58" s="42"/>
      <c r="O58" s="42"/>
      <c r="P58" s="42"/>
      <c r="Q58" s="43">
        <f>(Q47-Q18-Q19)/Q42</f>
        <v>2.2916899699699704</v>
      </c>
      <c r="R58" s="42"/>
      <c r="S58" s="43">
        <f>S47/S42</f>
        <v>1.89752978978979</v>
      </c>
      <c r="T58" s="16"/>
      <c r="U58" s="16"/>
      <c r="V58" s="16"/>
      <c r="W58" s="16"/>
      <c r="X58" s="16"/>
      <c r="Y58" s="16"/>
      <c r="Z58" s="16"/>
    </row>
    <row r="59" spans="1:26" ht="12.75">
      <c r="A59" s="51"/>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 r="A60" s="51"/>
      <c r="D60" s="16"/>
      <c r="E60" s="16"/>
      <c r="F60" s="16"/>
      <c r="G60" s="16"/>
      <c r="H60" s="16"/>
      <c r="I60" s="16"/>
      <c r="J60" s="16"/>
      <c r="K60" s="16"/>
      <c r="L60" s="16"/>
      <c r="M60" s="16"/>
      <c r="N60" s="16"/>
      <c r="O60" s="16"/>
      <c r="P60" s="16"/>
      <c r="Q60" s="16"/>
      <c r="R60" s="16"/>
      <c r="S60" s="16"/>
      <c r="T60" s="16"/>
      <c r="U60" s="16"/>
      <c r="V60" s="16"/>
      <c r="W60" s="16"/>
      <c r="X60" s="16"/>
      <c r="Y60" s="16"/>
      <c r="Z60" s="16"/>
    </row>
    <row r="61" spans="4:26" ht="12.75">
      <c r="D61" s="16"/>
      <c r="E61" s="16"/>
      <c r="F61" s="16"/>
      <c r="G61" s="16"/>
      <c r="H61" s="16"/>
      <c r="I61" s="16"/>
      <c r="J61" s="16"/>
      <c r="K61" s="16"/>
      <c r="L61" s="16"/>
      <c r="M61" s="16"/>
      <c r="N61" s="16"/>
      <c r="O61" s="16"/>
      <c r="P61" s="16"/>
      <c r="Q61" s="16"/>
      <c r="R61" s="16"/>
      <c r="S61" s="16"/>
      <c r="T61" s="16"/>
      <c r="U61" s="16"/>
      <c r="V61" s="16"/>
      <c r="W61" s="16"/>
      <c r="X61" s="16"/>
      <c r="Y61" s="16"/>
      <c r="Z61" s="16"/>
    </row>
    <row r="62" spans="4:26" ht="12.75">
      <c r="D62" s="16"/>
      <c r="E62" s="16"/>
      <c r="F62" s="16"/>
      <c r="G62" s="16"/>
      <c r="H62" s="16"/>
      <c r="I62" s="16"/>
      <c r="J62" s="16"/>
      <c r="K62" s="16"/>
      <c r="L62" s="16"/>
      <c r="M62" s="16"/>
      <c r="N62" s="16"/>
      <c r="O62" s="16"/>
      <c r="P62" s="16"/>
      <c r="Q62" s="16"/>
      <c r="R62" s="16"/>
      <c r="S62" s="16"/>
      <c r="T62" s="16"/>
      <c r="U62" s="16"/>
      <c r="V62" s="16"/>
      <c r="W62" s="16"/>
      <c r="X62" s="16"/>
      <c r="Y62" s="16"/>
      <c r="Z62" s="16"/>
    </row>
    <row r="63" spans="4:26" ht="12.75">
      <c r="D63" s="16"/>
      <c r="E63" s="16"/>
      <c r="F63" s="16"/>
      <c r="G63" s="16"/>
      <c r="H63" s="16"/>
      <c r="I63" s="16"/>
      <c r="J63" s="16"/>
      <c r="K63" s="16"/>
      <c r="L63" s="16"/>
      <c r="M63" s="16"/>
      <c r="N63" s="16"/>
      <c r="O63" s="16"/>
      <c r="P63" s="16"/>
      <c r="Q63" s="16"/>
      <c r="R63" s="16"/>
      <c r="S63" s="16"/>
      <c r="T63" s="16"/>
      <c r="U63" s="16"/>
      <c r="V63" s="16"/>
      <c r="W63" s="16"/>
      <c r="X63" s="16"/>
      <c r="Y63" s="16"/>
      <c r="Z63" s="16"/>
    </row>
    <row r="64" spans="4:26" ht="12.75">
      <c r="D64" s="16"/>
      <c r="E64" s="16"/>
      <c r="F64" s="16"/>
      <c r="G64" s="16"/>
      <c r="H64" s="16"/>
      <c r="I64" s="16"/>
      <c r="J64" s="16"/>
      <c r="K64" s="16"/>
      <c r="L64" s="16"/>
      <c r="M64" s="16"/>
      <c r="N64" s="16"/>
      <c r="O64" s="16"/>
      <c r="P64" s="16"/>
      <c r="Q64" s="16"/>
      <c r="R64" s="16"/>
      <c r="S64" s="16"/>
      <c r="T64" s="16"/>
      <c r="U64" s="16"/>
      <c r="V64" s="16"/>
      <c r="W64" s="16"/>
      <c r="X64" s="16"/>
      <c r="Y64" s="16"/>
      <c r="Z64" s="16"/>
    </row>
    <row r="65" spans="4:26" ht="12.75">
      <c r="D65" s="16"/>
      <c r="E65" s="16"/>
      <c r="F65" s="16"/>
      <c r="G65" s="16"/>
      <c r="H65" s="16"/>
      <c r="I65" s="16"/>
      <c r="J65" s="16"/>
      <c r="K65" s="16"/>
      <c r="L65" s="16"/>
      <c r="M65" s="16"/>
      <c r="N65" s="16"/>
      <c r="O65" s="16"/>
      <c r="P65" s="16"/>
      <c r="Q65" s="16"/>
      <c r="R65" s="16"/>
      <c r="S65" s="16"/>
      <c r="T65" s="16"/>
      <c r="U65" s="16"/>
      <c r="V65" s="16"/>
      <c r="W65" s="16"/>
      <c r="X65" s="16"/>
      <c r="Y65" s="16"/>
      <c r="Z65" s="16"/>
    </row>
    <row r="66" spans="4:26" ht="12.75">
      <c r="D66" s="16"/>
      <c r="E66" s="16"/>
      <c r="F66" s="16"/>
      <c r="G66" s="16"/>
      <c r="H66" s="16"/>
      <c r="I66" s="16"/>
      <c r="J66" s="16"/>
      <c r="K66" s="16"/>
      <c r="L66" s="16"/>
      <c r="M66" s="16"/>
      <c r="N66" s="16"/>
      <c r="O66" s="16"/>
      <c r="P66" s="16"/>
      <c r="Q66" s="16"/>
      <c r="R66" s="16"/>
      <c r="S66" s="16"/>
      <c r="T66" s="16"/>
      <c r="U66" s="16"/>
      <c r="V66" s="16"/>
      <c r="W66" s="16"/>
      <c r="X66" s="16"/>
      <c r="Y66" s="16"/>
      <c r="Z66" s="16"/>
    </row>
    <row r="67" spans="4:26" ht="12.75">
      <c r="D67" s="16"/>
      <c r="E67" s="16"/>
      <c r="F67" s="16"/>
      <c r="G67" s="16"/>
      <c r="H67" s="16"/>
      <c r="I67" s="16"/>
      <c r="J67" s="16"/>
      <c r="K67" s="16"/>
      <c r="L67" s="16"/>
      <c r="M67" s="16"/>
      <c r="N67" s="16"/>
      <c r="O67" s="16"/>
      <c r="P67" s="16"/>
      <c r="Q67" s="16"/>
      <c r="R67" s="16"/>
      <c r="S67" s="16"/>
      <c r="T67" s="16"/>
      <c r="U67" s="16"/>
      <c r="V67" s="16"/>
      <c r="W67" s="16"/>
      <c r="X67" s="16"/>
      <c r="Y67" s="16"/>
      <c r="Z67" s="16"/>
    </row>
    <row r="68" spans="4:26" ht="12.75">
      <c r="D68" s="16"/>
      <c r="E68" s="16"/>
      <c r="F68" s="16"/>
      <c r="G68" s="16"/>
      <c r="H68" s="16"/>
      <c r="I68" s="16"/>
      <c r="J68" s="16"/>
      <c r="K68" s="16"/>
      <c r="L68" s="16"/>
      <c r="M68" s="16"/>
      <c r="N68" s="16"/>
      <c r="O68" s="16"/>
      <c r="P68" s="16"/>
      <c r="Q68" s="16"/>
      <c r="R68" s="16"/>
      <c r="S68" s="16"/>
      <c r="T68" s="16"/>
      <c r="U68" s="16"/>
      <c r="V68" s="16"/>
      <c r="W68" s="16"/>
      <c r="X68" s="16"/>
      <c r="Y68" s="16"/>
      <c r="Z68" s="16"/>
    </row>
    <row r="69" spans="4:26" ht="12.75">
      <c r="D69" s="16"/>
      <c r="E69" s="16"/>
      <c r="F69" s="16"/>
      <c r="G69" s="16"/>
      <c r="H69" s="16"/>
      <c r="I69" s="16"/>
      <c r="J69" s="16"/>
      <c r="K69" s="16"/>
      <c r="L69" s="16"/>
      <c r="M69" s="16"/>
      <c r="N69" s="16"/>
      <c r="O69" s="16"/>
      <c r="P69" s="16"/>
      <c r="Q69" s="16"/>
      <c r="R69" s="16"/>
      <c r="S69" s="16"/>
      <c r="T69" s="16"/>
      <c r="U69" s="16"/>
      <c r="V69" s="16"/>
      <c r="W69" s="16"/>
      <c r="X69" s="16"/>
      <c r="Y69" s="16"/>
      <c r="Z69" s="16"/>
    </row>
    <row r="70" spans="4:26" ht="12.75">
      <c r="D70" s="16"/>
      <c r="E70" s="16"/>
      <c r="F70" s="16"/>
      <c r="G70" s="16"/>
      <c r="H70" s="16"/>
      <c r="I70" s="16"/>
      <c r="J70" s="16"/>
      <c r="K70" s="16"/>
      <c r="L70" s="16"/>
      <c r="M70" s="16"/>
      <c r="N70" s="16"/>
      <c r="O70" s="16"/>
      <c r="P70" s="16"/>
      <c r="Q70" s="16"/>
      <c r="R70" s="16"/>
      <c r="S70" s="16"/>
      <c r="T70" s="16"/>
      <c r="U70" s="16"/>
      <c r="V70" s="16"/>
      <c r="W70" s="16"/>
      <c r="X70" s="16"/>
      <c r="Y70" s="16"/>
      <c r="Z70" s="16"/>
    </row>
    <row r="71" spans="4:26" ht="12.75">
      <c r="D71" s="16"/>
      <c r="E71" s="16"/>
      <c r="F71" s="16"/>
      <c r="G71" s="16"/>
      <c r="H71" s="16"/>
      <c r="I71" s="16"/>
      <c r="J71" s="16"/>
      <c r="K71" s="16"/>
      <c r="L71" s="16"/>
      <c r="M71" s="16"/>
      <c r="N71" s="16"/>
      <c r="O71" s="16"/>
      <c r="P71" s="16"/>
      <c r="Q71" s="16"/>
      <c r="R71" s="16"/>
      <c r="S71" s="16"/>
      <c r="T71" s="16"/>
      <c r="U71" s="16"/>
      <c r="V71" s="16"/>
      <c r="W71" s="16"/>
      <c r="X71" s="16"/>
      <c r="Y71" s="16"/>
      <c r="Z71" s="16"/>
    </row>
    <row r="72" spans="4:26" ht="12.75">
      <c r="D72" s="16"/>
      <c r="E72" s="16"/>
      <c r="F72" s="16"/>
      <c r="G72" s="16"/>
      <c r="H72" s="16"/>
      <c r="I72" s="16"/>
      <c r="J72" s="16"/>
      <c r="K72" s="16"/>
      <c r="L72" s="16"/>
      <c r="M72" s="16"/>
      <c r="N72" s="16"/>
      <c r="O72" s="16"/>
      <c r="P72" s="16"/>
      <c r="Q72" s="16"/>
      <c r="R72" s="16"/>
      <c r="S72" s="16"/>
      <c r="T72" s="16"/>
      <c r="U72" s="16"/>
      <c r="V72" s="16"/>
      <c r="W72" s="16"/>
      <c r="X72" s="16"/>
      <c r="Y72" s="16"/>
      <c r="Z72" s="16"/>
    </row>
    <row r="73" spans="4:26" ht="12.75">
      <c r="D73" s="16"/>
      <c r="E73" s="16"/>
      <c r="F73" s="16"/>
      <c r="G73" s="16"/>
      <c r="H73" s="16"/>
      <c r="I73" s="16"/>
      <c r="J73" s="16"/>
      <c r="K73" s="16"/>
      <c r="L73" s="16"/>
      <c r="M73" s="16"/>
      <c r="N73" s="16"/>
      <c r="O73" s="16"/>
      <c r="P73" s="16"/>
      <c r="Q73" s="16"/>
      <c r="R73" s="16"/>
      <c r="S73" s="16"/>
      <c r="T73" s="16"/>
      <c r="U73" s="16"/>
      <c r="V73" s="16"/>
      <c r="W73" s="16"/>
      <c r="X73" s="16"/>
      <c r="Y73" s="16"/>
      <c r="Z73" s="16"/>
    </row>
    <row r="74" spans="4:26" ht="12.75">
      <c r="D74" s="16"/>
      <c r="E74" s="16"/>
      <c r="F74" s="16"/>
      <c r="G74" s="16"/>
      <c r="H74" s="16"/>
      <c r="I74" s="16"/>
      <c r="J74" s="16"/>
      <c r="K74" s="16"/>
      <c r="L74" s="16"/>
      <c r="M74" s="16"/>
      <c r="N74" s="16"/>
      <c r="O74" s="16"/>
      <c r="P74" s="16"/>
      <c r="Q74" s="16"/>
      <c r="R74" s="16"/>
      <c r="S74" s="16"/>
      <c r="T74" s="16"/>
      <c r="U74" s="16"/>
      <c r="V74" s="16"/>
      <c r="W74" s="16"/>
      <c r="X74" s="16"/>
      <c r="Y74" s="16"/>
      <c r="Z74" s="16"/>
    </row>
    <row r="75" spans="4:26" ht="12.75">
      <c r="D75" s="16"/>
      <c r="E75" s="16"/>
      <c r="F75" s="16"/>
      <c r="G75" s="16"/>
      <c r="H75" s="16"/>
      <c r="I75" s="16"/>
      <c r="J75" s="16"/>
      <c r="K75" s="16"/>
      <c r="L75" s="16"/>
      <c r="M75" s="16"/>
      <c r="N75" s="16"/>
      <c r="O75" s="16"/>
      <c r="P75" s="16"/>
      <c r="Q75" s="16"/>
      <c r="R75" s="16"/>
      <c r="S75" s="16"/>
      <c r="T75" s="16"/>
      <c r="U75" s="16"/>
      <c r="V75" s="16"/>
      <c r="W75" s="16"/>
      <c r="X75" s="16"/>
      <c r="Y75" s="16"/>
      <c r="Z75" s="16"/>
    </row>
    <row r="76" spans="4:26" ht="12.75">
      <c r="D76" s="16"/>
      <c r="E76" s="16"/>
      <c r="F76" s="16"/>
      <c r="G76" s="16"/>
      <c r="H76" s="16"/>
      <c r="I76" s="16"/>
      <c r="J76" s="16"/>
      <c r="K76" s="16"/>
      <c r="L76" s="16"/>
      <c r="M76" s="16"/>
      <c r="N76" s="16"/>
      <c r="O76" s="16"/>
      <c r="P76" s="16"/>
      <c r="Q76" s="16"/>
      <c r="R76" s="16"/>
      <c r="S76" s="16"/>
      <c r="T76" s="16"/>
      <c r="U76" s="16"/>
      <c r="V76" s="16"/>
      <c r="W76" s="16"/>
      <c r="X76" s="16"/>
      <c r="Y76" s="16"/>
      <c r="Z76" s="16"/>
    </row>
    <row r="77" spans="4:26" ht="12.75">
      <c r="D77" s="16"/>
      <c r="E77" s="16"/>
      <c r="F77" s="16"/>
      <c r="G77" s="16"/>
      <c r="H77" s="16"/>
      <c r="I77" s="16"/>
      <c r="J77" s="16"/>
      <c r="K77" s="16"/>
      <c r="L77" s="16"/>
      <c r="M77" s="16"/>
      <c r="N77" s="16"/>
      <c r="O77" s="16"/>
      <c r="P77" s="16"/>
      <c r="Q77" s="16"/>
      <c r="R77" s="16"/>
      <c r="S77" s="16"/>
      <c r="T77" s="16"/>
      <c r="U77" s="16"/>
      <c r="V77" s="16"/>
      <c r="W77" s="16"/>
      <c r="X77" s="16"/>
      <c r="Y77" s="16"/>
      <c r="Z77" s="16"/>
    </row>
    <row r="78" spans="4:26" ht="12.75">
      <c r="D78" s="16"/>
      <c r="E78" s="16"/>
      <c r="F78" s="16"/>
      <c r="G78" s="16"/>
      <c r="H78" s="16"/>
      <c r="I78" s="16"/>
      <c r="J78" s="16"/>
      <c r="K78" s="16"/>
      <c r="L78" s="16"/>
      <c r="M78" s="16"/>
      <c r="N78" s="16"/>
      <c r="O78" s="16"/>
      <c r="P78" s="16"/>
      <c r="Q78" s="16"/>
      <c r="R78" s="16"/>
      <c r="S78" s="16"/>
      <c r="T78" s="16"/>
      <c r="U78" s="16"/>
      <c r="V78" s="16"/>
      <c r="W78" s="16"/>
      <c r="X78" s="16"/>
      <c r="Y78" s="16"/>
      <c r="Z78" s="16"/>
    </row>
    <row r="79" spans="4:26" ht="12.75">
      <c r="D79" s="16"/>
      <c r="E79" s="16"/>
      <c r="F79" s="16"/>
      <c r="G79" s="16"/>
      <c r="H79" s="16"/>
      <c r="I79" s="16"/>
      <c r="J79" s="16"/>
      <c r="K79" s="16"/>
      <c r="L79" s="16"/>
      <c r="M79" s="16"/>
      <c r="N79" s="16"/>
      <c r="O79" s="16"/>
      <c r="P79" s="16"/>
      <c r="Q79" s="16"/>
      <c r="R79" s="16"/>
      <c r="S79" s="16"/>
      <c r="T79" s="16"/>
      <c r="U79" s="16"/>
      <c r="V79" s="16"/>
      <c r="W79" s="16"/>
      <c r="X79" s="16"/>
      <c r="Y79" s="16"/>
      <c r="Z79" s="16"/>
    </row>
    <row r="80" spans="4:26" ht="12.75">
      <c r="D80" s="16"/>
      <c r="E80" s="16"/>
      <c r="F80" s="16"/>
      <c r="G80" s="16"/>
      <c r="H80" s="16"/>
      <c r="I80" s="16"/>
      <c r="J80" s="16"/>
      <c r="K80" s="16"/>
      <c r="L80" s="16"/>
      <c r="M80" s="16"/>
      <c r="N80" s="16"/>
      <c r="O80" s="16"/>
      <c r="P80" s="16"/>
      <c r="Q80" s="16"/>
      <c r="R80" s="16"/>
      <c r="S80" s="16"/>
      <c r="T80" s="16"/>
      <c r="U80" s="16"/>
      <c r="V80" s="16"/>
      <c r="W80" s="16"/>
      <c r="X80" s="16"/>
      <c r="Y80" s="16"/>
      <c r="Z80" s="16"/>
    </row>
    <row r="81" spans="4:26" ht="12.75">
      <c r="D81" s="16"/>
      <c r="E81" s="16"/>
      <c r="F81" s="16"/>
      <c r="G81" s="16"/>
      <c r="H81" s="16"/>
      <c r="I81" s="16"/>
      <c r="J81" s="16"/>
      <c r="K81" s="16"/>
      <c r="L81" s="16"/>
      <c r="M81" s="16"/>
      <c r="N81" s="16"/>
      <c r="O81" s="16"/>
      <c r="P81" s="16"/>
      <c r="Q81" s="16"/>
      <c r="R81" s="16"/>
      <c r="S81" s="16"/>
      <c r="T81" s="16"/>
      <c r="U81" s="16"/>
      <c r="V81" s="16"/>
      <c r="W81" s="16"/>
      <c r="X81" s="16"/>
      <c r="Y81" s="16"/>
      <c r="Z81" s="16"/>
    </row>
    <row r="82" spans="4:26" ht="12.75">
      <c r="D82" s="16"/>
      <c r="E82" s="16"/>
      <c r="F82" s="16"/>
      <c r="G82" s="16"/>
      <c r="H82" s="16"/>
      <c r="I82" s="16"/>
      <c r="J82" s="16"/>
      <c r="K82" s="16"/>
      <c r="L82" s="16"/>
      <c r="M82" s="16"/>
      <c r="N82" s="16"/>
      <c r="O82" s="16"/>
      <c r="P82" s="16"/>
      <c r="Q82" s="16"/>
      <c r="R82" s="16"/>
      <c r="S82" s="16"/>
      <c r="T82" s="16"/>
      <c r="U82" s="16"/>
      <c r="V82" s="16"/>
      <c r="W82" s="16"/>
      <c r="X82" s="16"/>
      <c r="Y82" s="16"/>
      <c r="Z82" s="16"/>
    </row>
    <row r="83" spans="4:26" ht="12.75">
      <c r="D83" s="16"/>
      <c r="E83" s="16"/>
      <c r="F83" s="16"/>
      <c r="G83" s="16"/>
      <c r="H83" s="16"/>
      <c r="I83" s="16"/>
      <c r="J83" s="16"/>
      <c r="K83" s="16"/>
      <c r="L83" s="16"/>
      <c r="M83" s="16"/>
      <c r="N83" s="16"/>
      <c r="O83" s="16"/>
      <c r="P83" s="16"/>
      <c r="Q83" s="16"/>
      <c r="R83" s="16"/>
      <c r="S83" s="16"/>
      <c r="T83" s="16"/>
      <c r="U83" s="16"/>
      <c r="V83" s="16"/>
      <c r="W83" s="16"/>
      <c r="X83" s="16"/>
      <c r="Y83" s="16"/>
      <c r="Z83" s="16"/>
    </row>
    <row r="84" spans="4:26" ht="12.75">
      <c r="D84" s="16"/>
      <c r="E84" s="16"/>
      <c r="F84" s="16"/>
      <c r="G84" s="16"/>
      <c r="H84" s="16"/>
      <c r="I84" s="16"/>
      <c r="J84" s="16"/>
      <c r="K84" s="16"/>
      <c r="L84" s="16"/>
      <c r="M84" s="16"/>
      <c r="N84" s="16"/>
      <c r="O84" s="16"/>
      <c r="P84" s="16"/>
      <c r="Q84" s="16"/>
      <c r="R84" s="16"/>
      <c r="S84" s="16"/>
      <c r="T84" s="16"/>
      <c r="U84" s="16"/>
      <c r="V84" s="16"/>
      <c r="W84" s="16"/>
      <c r="X84" s="16"/>
      <c r="Y84" s="16"/>
      <c r="Z84" s="16"/>
    </row>
    <row r="85" spans="4:26" ht="12.75">
      <c r="D85" s="16"/>
      <c r="E85" s="16"/>
      <c r="F85" s="16"/>
      <c r="G85" s="16"/>
      <c r="H85" s="16"/>
      <c r="I85" s="16"/>
      <c r="J85" s="16"/>
      <c r="K85" s="16"/>
      <c r="L85" s="16"/>
      <c r="M85" s="16"/>
      <c r="N85" s="16"/>
      <c r="O85" s="16"/>
      <c r="P85" s="16"/>
      <c r="Q85" s="16"/>
      <c r="R85" s="16"/>
      <c r="S85" s="16"/>
      <c r="T85" s="16"/>
      <c r="U85" s="16"/>
      <c r="V85" s="16"/>
      <c r="W85" s="16"/>
      <c r="X85" s="16"/>
      <c r="Y85" s="16"/>
      <c r="Z85" s="16"/>
    </row>
    <row r="86" spans="4:26" ht="12.75">
      <c r="D86" s="16"/>
      <c r="E86" s="16"/>
      <c r="F86" s="16"/>
      <c r="G86" s="16"/>
      <c r="H86" s="16"/>
      <c r="I86" s="16"/>
      <c r="J86" s="16"/>
      <c r="K86" s="16"/>
      <c r="L86" s="16"/>
      <c r="M86" s="16"/>
      <c r="N86" s="16"/>
      <c r="O86" s="16"/>
      <c r="P86" s="16"/>
      <c r="Q86" s="16"/>
      <c r="R86" s="16"/>
      <c r="S86" s="16"/>
      <c r="T86" s="16"/>
      <c r="U86" s="16"/>
      <c r="V86" s="16"/>
      <c r="W86" s="16"/>
      <c r="X86" s="16"/>
      <c r="Y86" s="16"/>
      <c r="Z86" s="16"/>
    </row>
    <row r="87" spans="4:26" ht="12.75">
      <c r="D87" s="16"/>
      <c r="E87" s="16"/>
      <c r="F87" s="16"/>
      <c r="G87" s="16"/>
      <c r="H87" s="16"/>
      <c r="I87" s="16"/>
      <c r="J87" s="16"/>
      <c r="K87" s="16"/>
      <c r="L87" s="16"/>
      <c r="M87" s="16"/>
      <c r="N87" s="16"/>
      <c r="O87" s="16"/>
      <c r="P87" s="16"/>
      <c r="Q87" s="16"/>
      <c r="R87" s="16"/>
      <c r="S87" s="16"/>
      <c r="T87" s="16"/>
      <c r="U87" s="16"/>
      <c r="V87" s="16"/>
      <c r="W87" s="16"/>
      <c r="X87" s="16"/>
      <c r="Y87" s="16"/>
      <c r="Z87" s="16"/>
    </row>
    <row r="88" spans="4:26" ht="12.75">
      <c r="D88" s="16"/>
      <c r="E88" s="16"/>
      <c r="F88" s="16"/>
      <c r="G88" s="16"/>
      <c r="H88" s="16"/>
      <c r="I88" s="16"/>
      <c r="J88" s="16"/>
      <c r="K88" s="16"/>
      <c r="L88" s="16"/>
      <c r="M88" s="16"/>
      <c r="N88" s="16"/>
      <c r="O88" s="16"/>
      <c r="P88" s="16"/>
      <c r="Q88" s="16"/>
      <c r="R88" s="16"/>
      <c r="S88" s="16"/>
      <c r="T88" s="16"/>
      <c r="U88" s="16"/>
      <c r="V88" s="16"/>
      <c r="W88" s="16"/>
      <c r="X88" s="16"/>
      <c r="Y88" s="16"/>
      <c r="Z88" s="16"/>
    </row>
    <row r="89" spans="4:26" ht="12.75">
      <c r="D89" s="16"/>
      <c r="E89" s="16"/>
      <c r="F89" s="16"/>
      <c r="G89" s="16"/>
      <c r="H89" s="16"/>
      <c r="I89" s="16"/>
      <c r="J89" s="16"/>
      <c r="K89" s="16"/>
      <c r="L89" s="16"/>
      <c r="M89" s="16"/>
      <c r="N89" s="16"/>
      <c r="O89" s="16"/>
      <c r="P89" s="16"/>
      <c r="Q89" s="16"/>
      <c r="R89" s="16"/>
      <c r="S89" s="16"/>
      <c r="T89" s="16"/>
      <c r="U89" s="16"/>
      <c r="V89" s="16"/>
      <c r="W89" s="16"/>
      <c r="X89" s="16"/>
      <c r="Y89" s="16"/>
      <c r="Z89" s="16"/>
    </row>
    <row r="90" spans="4:26" ht="12.75">
      <c r="D90" s="16"/>
      <c r="E90" s="16"/>
      <c r="F90" s="16"/>
      <c r="G90" s="16"/>
      <c r="H90" s="16"/>
      <c r="I90" s="16"/>
      <c r="J90" s="16"/>
      <c r="K90" s="16"/>
      <c r="L90" s="16"/>
      <c r="M90" s="16"/>
      <c r="N90" s="16"/>
      <c r="O90" s="16"/>
      <c r="P90" s="16"/>
      <c r="Q90" s="16"/>
      <c r="R90" s="16"/>
      <c r="S90" s="16"/>
      <c r="T90" s="16"/>
      <c r="U90" s="16"/>
      <c r="V90" s="16"/>
      <c r="W90" s="16"/>
      <c r="X90" s="16"/>
      <c r="Y90" s="16"/>
      <c r="Z90" s="16"/>
    </row>
    <row r="91" spans="4:26" ht="12.75">
      <c r="D91" s="16"/>
      <c r="E91" s="16"/>
      <c r="F91" s="16"/>
      <c r="G91" s="16"/>
      <c r="H91" s="16"/>
      <c r="I91" s="16"/>
      <c r="J91" s="16"/>
      <c r="K91" s="16"/>
      <c r="L91" s="16"/>
      <c r="M91" s="16"/>
      <c r="N91" s="16"/>
      <c r="O91" s="16"/>
      <c r="P91" s="16"/>
      <c r="Q91" s="16"/>
      <c r="R91" s="16"/>
      <c r="S91" s="16"/>
      <c r="T91" s="16"/>
      <c r="U91" s="16"/>
      <c r="V91" s="16"/>
      <c r="W91" s="16"/>
      <c r="X91" s="16"/>
      <c r="Y91" s="16"/>
      <c r="Z91" s="16"/>
    </row>
    <row r="92" spans="4:26" ht="12.75">
      <c r="D92" s="16"/>
      <c r="E92" s="16"/>
      <c r="F92" s="16"/>
      <c r="G92" s="16"/>
      <c r="H92" s="16"/>
      <c r="I92" s="16"/>
      <c r="J92" s="16"/>
      <c r="K92" s="16"/>
      <c r="L92" s="16"/>
      <c r="M92" s="16"/>
      <c r="N92" s="16"/>
      <c r="O92" s="16"/>
      <c r="P92" s="16"/>
      <c r="Q92" s="16"/>
      <c r="R92" s="16"/>
      <c r="S92" s="16"/>
      <c r="T92" s="16"/>
      <c r="U92" s="16"/>
      <c r="V92" s="16"/>
      <c r="W92" s="16"/>
      <c r="X92" s="16"/>
      <c r="Y92" s="16"/>
      <c r="Z92" s="16"/>
    </row>
    <row r="93" spans="4:26" ht="12.75">
      <c r="D93" s="16"/>
      <c r="E93" s="16"/>
      <c r="F93" s="16"/>
      <c r="G93" s="16"/>
      <c r="H93" s="16"/>
      <c r="I93" s="16"/>
      <c r="J93" s="16"/>
      <c r="K93" s="16"/>
      <c r="L93" s="16"/>
      <c r="M93" s="16"/>
      <c r="N93" s="16"/>
      <c r="O93" s="16"/>
      <c r="P93" s="16"/>
      <c r="Q93" s="16"/>
      <c r="R93" s="16"/>
      <c r="S93" s="16"/>
      <c r="T93" s="16"/>
      <c r="U93" s="16"/>
      <c r="V93" s="16"/>
      <c r="W93" s="16"/>
      <c r="X93" s="16"/>
      <c r="Y93" s="16"/>
      <c r="Z93" s="16"/>
    </row>
    <row r="94" spans="4:26" ht="12.75">
      <c r="D94" s="16"/>
      <c r="E94" s="16"/>
      <c r="F94" s="16"/>
      <c r="G94" s="16"/>
      <c r="H94" s="16"/>
      <c r="I94" s="16"/>
      <c r="J94" s="16"/>
      <c r="K94" s="16"/>
      <c r="L94" s="16"/>
      <c r="M94" s="16"/>
      <c r="N94" s="16"/>
      <c r="O94" s="16"/>
      <c r="P94" s="16"/>
      <c r="Q94" s="16"/>
      <c r="R94" s="16"/>
      <c r="S94" s="16"/>
      <c r="T94" s="16"/>
      <c r="U94" s="16"/>
      <c r="V94" s="16"/>
      <c r="W94" s="16"/>
      <c r="X94" s="16"/>
      <c r="Y94" s="16"/>
      <c r="Z94" s="16"/>
    </row>
    <row r="95" spans="4:26" ht="12.75">
      <c r="D95" s="16"/>
      <c r="E95" s="16"/>
      <c r="F95" s="16"/>
      <c r="G95" s="16"/>
      <c r="H95" s="16"/>
      <c r="I95" s="16"/>
      <c r="J95" s="16"/>
      <c r="K95" s="16"/>
      <c r="L95" s="16"/>
      <c r="M95" s="16"/>
      <c r="N95" s="16"/>
      <c r="O95" s="16"/>
      <c r="P95" s="16"/>
      <c r="Q95" s="16"/>
      <c r="R95" s="16"/>
      <c r="S95" s="16"/>
      <c r="T95" s="16"/>
      <c r="U95" s="16"/>
      <c r="V95" s="16"/>
      <c r="W95" s="16"/>
      <c r="X95" s="16"/>
      <c r="Y95" s="16"/>
      <c r="Z95" s="16"/>
    </row>
    <row r="96" spans="4:26" ht="12.75">
      <c r="D96" s="16"/>
      <c r="E96" s="16"/>
      <c r="F96" s="16"/>
      <c r="G96" s="16"/>
      <c r="H96" s="16"/>
      <c r="I96" s="16"/>
      <c r="J96" s="16"/>
      <c r="K96" s="16"/>
      <c r="L96" s="16"/>
      <c r="M96" s="16"/>
      <c r="N96" s="16"/>
      <c r="O96" s="16"/>
      <c r="P96" s="16"/>
      <c r="Q96" s="16"/>
      <c r="R96" s="16"/>
      <c r="S96" s="16"/>
      <c r="T96" s="16"/>
      <c r="U96" s="16"/>
      <c r="V96" s="16"/>
      <c r="W96" s="16"/>
      <c r="X96" s="16"/>
      <c r="Y96" s="16"/>
      <c r="Z96" s="16"/>
    </row>
    <row r="97" spans="4:26" ht="12.75">
      <c r="D97" s="16"/>
      <c r="E97" s="16"/>
      <c r="F97" s="16"/>
      <c r="G97" s="16"/>
      <c r="H97" s="16"/>
      <c r="I97" s="16"/>
      <c r="J97" s="16"/>
      <c r="K97" s="16"/>
      <c r="L97" s="16"/>
      <c r="M97" s="16"/>
      <c r="N97" s="16"/>
      <c r="O97" s="16"/>
      <c r="P97" s="16"/>
      <c r="Q97" s="16"/>
      <c r="R97" s="16"/>
      <c r="S97" s="16"/>
      <c r="T97" s="16"/>
      <c r="U97" s="16"/>
      <c r="V97" s="16"/>
      <c r="W97" s="16"/>
      <c r="X97" s="16"/>
      <c r="Y97" s="16"/>
      <c r="Z97" s="16"/>
    </row>
    <row r="98" spans="4:26" ht="12.75">
      <c r="D98" s="16"/>
      <c r="E98" s="16"/>
      <c r="F98" s="16"/>
      <c r="G98" s="16"/>
      <c r="H98" s="16"/>
      <c r="I98" s="16"/>
      <c r="J98" s="16"/>
      <c r="K98" s="16"/>
      <c r="L98" s="16"/>
      <c r="M98" s="16"/>
      <c r="N98" s="16"/>
      <c r="O98" s="16"/>
      <c r="P98" s="16"/>
      <c r="Q98" s="16"/>
      <c r="R98" s="16"/>
      <c r="S98" s="16"/>
      <c r="T98" s="16"/>
      <c r="U98" s="16"/>
      <c r="V98" s="16"/>
      <c r="W98" s="16"/>
      <c r="X98" s="16"/>
      <c r="Y98" s="16"/>
      <c r="Z98" s="16"/>
    </row>
    <row r="99" spans="4:26" ht="12.75">
      <c r="D99" s="16"/>
      <c r="E99" s="16"/>
      <c r="F99" s="16"/>
      <c r="G99" s="16"/>
      <c r="H99" s="16"/>
      <c r="I99" s="16"/>
      <c r="J99" s="16"/>
      <c r="K99" s="16"/>
      <c r="L99" s="16"/>
      <c r="M99" s="16"/>
      <c r="N99" s="16"/>
      <c r="O99" s="16"/>
      <c r="P99" s="16"/>
      <c r="Q99" s="16"/>
      <c r="R99" s="16"/>
      <c r="S99" s="16"/>
      <c r="T99" s="16"/>
      <c r="U99" s="16"/>
      <c r="V99" s="16"/>
      <c r="W99" s="16"/>
      <c r="X99" s="16"/>
      <c r="Y99" s="16"/>
      <c r="Z99" s="16"/>
    </row>
    <row r="100" spans="4:26" ht="12.75">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4:26" ht="12.75">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4:26" ht="12.75">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4:26" ht="12.75">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4:26" ht="12.75">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4:26" ht="12.75">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4:26" ht="12.75">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4:26" ht="12.75">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4:26" ht="12.75">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4:26" ht="12.75">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4:26" ht="12.75">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4:26" ht="12.75">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4:26" ht="12.75">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4:26" ht="12.75">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4:26" ht="12.75">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4:26" ht="12.75">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4:26" ht="12.75">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4:26" ht="12.75">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4:26" ht="12.75">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4:26" ht="12.75">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4:26" ht="12.75">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4:26" ht="12.75">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4:26" ht="12.75">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4:26" ht="12.75">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4:26" ht="12.75">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4:26" ht="12.75">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4:26" ht="12.75">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4:26" ht="12.75">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4:26" ht="12.75">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4:26" ht="12.75">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4:26" ht="12.75">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4:26" ht="12.75">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4:26" ht="12.75">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4:26" ht="12.75">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4:26" ht="12.75">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4:26" ht="12.75">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4:26" ht="12.75">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4:26" ht="12.75">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4:26" ht="12.75">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4:26" ht="12.75">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4:26" ht="12.75">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4:26" ht="12.75">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4:26" ht="12.75">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4:26" ht="12.75">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4:26" ht="12.75">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4:26" ht="12.75">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4:26" ht="12.75">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4:26" ht="12.75">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4:26" ht="12.75">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4:26" ht="12.75">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4:26" ht="12.75">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4:26" ht="12.75">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4:26" ht="12.75">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4:26" ht="12.75">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4:26" ht="12.75">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4:26" ht="12.75">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4:26" ht="12.75">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4:26" ht="12.75">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4:26" ht="12.75">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4:26" ht="12.75">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4:26" ht="12.75">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4:26" ht="12.75">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4:26" ht="12.75">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4:26" ht="12.75">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4:26" ht="12.75">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4:26" ht="12.75">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4:26" ht="12.75">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4:26" ht="12.75">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4:26" ht="12.75">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4:26" ht="12.75">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4:26" ht="12.75">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4:26" ht="12.75">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4:26" ht="12.75">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4:26" ht="12.75">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4:26" ht="12.75">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4:26" ht="12.75">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4:26" ht="12.75">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4:26" ht="12.75">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4:26" ht="12.75">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4:26" ht="12.75">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4:26" ht="12.75">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4:26" ht="12.75">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4:26" ht="12.75">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4:26" ht="12.75">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4:26" ht="12.75">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4:26" ht="12.75">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4:26" ht="12.75">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4:26" ht="12.75">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4:26" ht="12.75">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4:26" ht="12.75">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4:26" ht="12.75">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4:26" ht="12.75">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4:26" ht="12.75">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4:26" ht="12.75">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4:26" ht="12.75">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4:26" ht="12.75">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4:26" ht="12.75">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4:26" ht="12.75">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4:26" ht="12.75">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4:26" ht="12.75">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4:26" ht="12.75">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4:26" ht="12.75">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4:26" ht="12.75">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4:26" ht="12.75">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4:26" ht="12.75">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4:26" ht="12.75">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4:26" ht="12.75">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4:26" ht="12.75">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4:26" ht="12.75">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4:26" ht="12.75">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4:26" ht="12.75">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4:26" ht="12.75">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4:26" ht="12.75">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4:26" ht="12.75">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4:26" ht="12.75">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4:26" ht="12.75">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4:26" ht="12.75">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4:26" ht="12.75">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4:26" ht="12.75">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4:26" ht="12.75">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4:26" ht="12.75">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4:26" ht="12.75">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4:26" ht="12.75">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4:26" ht="12.75">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4:26" ht="12.75">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4:26" ht="12.75">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4:26" ht="12.75">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4:26" ht="12.75">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4:26" ht="12.75">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4:26" ht="12.75">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4:26" ht="12.75">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4:26" ht="12.75">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4:26" ht="12.75">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4:26" ht="12.75">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4:26" ht="12.75">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4:26" ht="12.75">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4:26" ht="12.75">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4:26" ht="12.75">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4:26" ht="12.75">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4:26" ht="12.75">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4:26" ht="12.75">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4:26" ht="12.75">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4:26" ht="12.75">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4:26" ht="12.75">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4:26" ht="12.75">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4:26" ht="12.75">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4:26" ht="12.75">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4:26" ht="12.75">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4:26" ht="12.75">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4:26" ht="12.75">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4:26" ht="12.75">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4:26" ht="12.75">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4:26" ht="12.75">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4:26" ht="12.75">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4:26" ht="12.75">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4:26" ht="12.75">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4:26" ht="12.75">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4:26" ht="12.75">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4:26" ht="12.75">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4:26" ht="12.75">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4:26" ht="12.75">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4:26" ht="12.75">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4:26" ht="12.75">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4:26" ht="12.75">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4:26" ht="12.75">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4:26" ht="12.75">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4:26" ht="12.75">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4:26" ht="12.75">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4:26" ht="12.75">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4:26" ht="12.75">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4:26" ht="12.75">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4:26" ht="12.75">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4:26" ht="12.75">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4:26" ht="12.75">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4:26" ht="12.75">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4:26" ht="12.75">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4:26" ht="12.75">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4:26" ht="12.75">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4:26" ht="12.75">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4:26" ht="12.75">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4:26" ht="12.75">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4:26" ht="12.75">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4:26" ht="12.75">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4:26" ht="12.75">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4:26" ht="12.75">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4:26" ht="12.75">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4:26" ht="12.75">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4:26" ht="12.75">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4:26" ht="12.75">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4:26" ht="12.75">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4:26" ht="12.75">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4:26" ht="12.75">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4:26" ht="12.75">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4:26" ht="12.75">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4:26" ht="12.75">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4:26" ht="12.75">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4:26" ht="12.75">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4:26" ht="12.75">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4:26" ht="12.75">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4:26" ht="12.75">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4:26" ht="12.75">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4:26" ht="12.75">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4:26" ht="12.75">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4:26" ht="12.75">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4:26" ht="12.75">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4:26" ht="12.75">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4:26" ht="12.75">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4:26" ht="12.75">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4:26" ht="12.75">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4:26" ht="12.75">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4:26" ht="12.75">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4:26" ht="12.75">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4:26" ht="12.75">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4:26" ht="12.75">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4:26" ht="12.75">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4:26" ht="12.75">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4:26" ht="12.75">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4:26" ht="12.75">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4:26" ht="12.75">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4:26" ht="12.75">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4:26" ht="12.75">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4:26" ht="12.75">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4:26" ht="12.75">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4:26" ht="12.75">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4:26" ht="12.75">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4:26" ht="12.75">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4:26" ht="12.75">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4:26" ht="12.75">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4:26" ht="12.75">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4:26" ht="12.75">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4:26" ht="12.75">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4:26" ht="12.75">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4:26" ht="12.75">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4:26" ht="12.75">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4:26" ht="12.75">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4:26" ht="12.75">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4:26" ht="12.75">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4:26" ht="12.75">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4:26" ht="12.75">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4:26" ht="12.75">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4:26" ht="12.75">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4:26" ht="12.75">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4:26" ht="12.75">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4:26" ht="12.75">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4:26" ht="12.75">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4:26" ht="12.75">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4:26" ht="12.75">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4:26" ht="12.75">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4:26" ht="12.75">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4:26" ht="12.75">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4:26" ht="12.75">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4:26" ht="12.75">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4:26" ht="12.75">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4:26" ht="12.75">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4:26" ht="12.75">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4:26" ht="12.75">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4:26" ht="12.75">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4:26" ht="12.75">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4:26" ht="12.75">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4:26" ht="12.75">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4:26" ht="12.75">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4:26" ht="12.75">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4:26" ht="12.75">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4:26" ht="12.75">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4:26" ht="12.75">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4:26" ht="12.75">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4:26" ht="12.75">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4:26" ht="12.75">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4:26" ht="12.75">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4:26" ht="12.75">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4:26" ht="12.75">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4:26" ht="12.75">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4:26" ht="12.75">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4:26" ht="12.75">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4:26" ht="12.75">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4:26" ht="12.75">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4:26" ht="12.75">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4:26" ht="12.75">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4:26" ht="12.75">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4:26" ht="12.75">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4:26" ht="12.75">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4:26" ht="12.75">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4:26" ht="12.75">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4:26" ht="12.75">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4:26" ht="12.75">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4:26" ht="12.75">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4:26" ht="12.75">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4:26" ht="12.75">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4:26" ht="12.75">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4:26" ht="12.75">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4:26" ht="12.75">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4:26" ht="12.75">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4:26" ht="12.75">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4:26" ht="12.75">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4:26" ht="12.75">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4:26" ht="12.75">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4:26" ht="12.75">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4:26" ht="12.75">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4:26" ht="12.75">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4:26" ht="12.75">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4:26" ht="12.75">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4:26" ht="12.75">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4:26" ht="12.75">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4:26" ht="12.75">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4:26" ht="12.75">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4:26" ht="12.75">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4:26" ht="12.75">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4:26" ht="12.75">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4:26" ht="12.75">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4:26" ht="12.75">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4:26" ht="12.75">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4:26" ht="12.75">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4:26" ht="12.75">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4:26" ht="12.75">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4:26" ht="12.75">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4:26" ht="12.75">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4:26" ht="12.75">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4:26" ht="12.75">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4:26" ht="12.75">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4:26" ht="12.75">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4:26" ht="12.75">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4:26" ht="12.75">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4:26" ht="12.75">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4:26" ht="12.75">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4:26" ht="12.75">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4:26" ht="12.75">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4:26" ht="12.75">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4:26" ht="12.75">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4:26" ht="12.75">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4:26" ht="12.75">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4:26" ht="12.75">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4:26" ht="12.75">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4:26" ht="12.75">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4:26" ht="12.75">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4:26" ht="12.75">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4:26" ht="12.75">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4:26" ht="12.75">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4:26" ht="12.75">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4:26" ht="12.75">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4:26" ht="12.75">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4:26" ht="12.75">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4:26" ht="12.75">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4:26" ht="12.75">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4:26" ht="12.75">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4:26" ht="12.75">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4:26" ht="12.75">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4:26" ht="12.75">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4:26" ht="12.75">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4:26" ht="12.75">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4:26" ht="12.75">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4:26" ht="12.75">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4:26" ht="12.75">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4:26" ht="12.75">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4:26" ht="12.75">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4:26" ht="12.75">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4:26" ht="12.75">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4:26" ht="12.75">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4:26" ht="12.75">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4:26" ht="12.75">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4:26" ht="12.75">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4:26" ht="12.75">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4:26" ht="12.75">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4:26" ht="12.75">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4:26" ht="12.75">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4:26" ht="12.75">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4:26" ht="12.75">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4:26" ht="12.75">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4:26" ht="12.75">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4:26" ht="12.75">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4:26" ht="12.75">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4:26" ht="12.75">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4:26" ht="12.75">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4:26" ht="12.75">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4:26" ht="12.75">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4:26" ht="12.75">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4:26" ht="12.75">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4:26" ht="12.75">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4:26" ht="12.75">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4:26" ht="12.75">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4:26" ht="12.75">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4:26" ht="12.75">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4:26" ht="12.75">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4:26" ht="12.75">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4:26" ht="12.75">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4:26" ht="12.75">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4:26" ht="12.75">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4:26" ht="12.75">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4:26" ht="12.75">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4:26" ht="12.75">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4:26" ht="12.75">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4:26" ht="12.75">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4:26" ht="12.75">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4:26" ht="12.75">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4:26" ht="12.75">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4:26" ht="12.75">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4:26" ht="12.75">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4:26" ht="12.75">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4:26" ht="12.75">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4:26" ht="12.75">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4:26" ht="12.75">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4:26" ht="12.75">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4:26" ht="12.75">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4:26" ht="12.75">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4:26" ht="12.75">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4:26" ht="12.75">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4:26" ht="12.75">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4:26" ht="12.75">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4:26" ht="12.75">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4:26" ht="12.75">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4:26" ht="12.75">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4:26" ht="12.75">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4:26" ht="12.75">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4:26" ht="12.75">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4:26" ht="12.75">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4:26" ht="12.75">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4:26" ht="12.75">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4:26" ht="12.75">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4:26" ht="12.75">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4:26" ht="12.75">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4:26" ht="12.75">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4:26" ht="12.75">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4:26" ht="12.75">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4:26" ht="12.75">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4:26" ht="12.75">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4:26" ht="12.75">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4:26" ht="12.75">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4:26" ht="12.75">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4:26" ht="12.75">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4:26" ht="12.75">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4:26" ht="12.75">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4:26" ht="12.75">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4:26" ht="12.75">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sheetData>
  <mergeCells count="8">
    <mergeCell ref="N9:O9"/>
    <mergeCell ref="N11:O11"/>
    <mergeCell ref="D13:L13"/>
    <mergeCell ref="A7:S7"/>
    <mergeCell ref="A1:S1"/>
    <mergeCell ref="A2:S2"/>
    <mergeCell ref="A3:S3"/>
    <mergeCell ref="A5:S5"/>
  </mergeCells>
  <printOptions horizontalCentered="1" verticalCentered="1"/>
  <pageMargins left="0.2" right="0.21" top="0.31" bottom="0.18" header="0.25" footer="0.19"/>
  <pageSetup fitToHeight="1" fitToWidth="1" orientation="portrait" paperSize="9" r:id="rId1"/>
</worksheet>
</file>

<file path=xl/worksheets/sheet3.xml><?xml version="1.0" encoding="utf-8"?>
<worksheet xmlns="http://schemas.openxmlformats.org/spreadsheetml/2006/main" xmlns:r="http://schemas.openxmlformats.org/officeDocument/2006/relationships">
  <dimension ref="A1:I224"/>
  <sheetViews>
    <sheetView tabSelected="1" workbookViewId="0" topLeftCell="A1">
      <selection activeCell="B20" sqref="B20:I21"/>
    </sheetView>
  </sheetViews>
  <sheetFormatPr defaultColWidth="9.140625" defaultRowHeight="12.75"/>
  <cols>
    <col min="1" max="1" width="4.7109375" style="46" customWidth="1"/>
    <col min="2" max="2" width="25.28125" style="46" customWidth="1"/>
    <col min="3" max="3" width="12.7109375" style="46" customWidth="1"/>
    <col min="4" max="4" width="2.7109375" style="46" customWidth="1"/>
    <col min="5" max="5" width="12.8515625" style="46" customWidth="1"/>
    <col min="6" max="6" width="2.7109375" style="46" customWidth="1"/>
    <col min="7" max="7" width="12.7109375" style="46" customWidth="1"/>
    <col min="8" max="8" width="2.7109375" style="46" customWidth="1"/>
    <col min="9" max="9" width="13.140625" style="46" customWidth="1"/>
    <col min="10" max="16384" width="9.140625" style="46" customWidth="1"/>
  </cols>
  <sheetData>
    <row r="1" spans="8:9" ht="12.75">
      <c r="H1" s="152" t="s">
        <v>227</v>
      </c>
      <c r="I1" s="153"/>
    </row>
    <row r="2" spans="1:9" ht="20.25">
      <c r="A2" s="154" t="s">
        <v>66</v>
      </c>
      <c r="B2" s="154"/>
      <c r="C2" s="154"/>
      <c r="D2" s="154"/>
      <c r="E2" s="154"/>
      <c r="F2" s="154"/>
      <c r="G2" s="154"/>
      <c r="H2" s="154"/>
      <c r="I2" s="154"/>
    </row>
    <row r="3" spans="1:9" ht="15.75">
      <c r="A3" s="155" t="s">
        <v>170</v>
      </c>
      <c r="B3" s="155"/>
      <c r="C3" s="155"/>
      <c r="D3" s="155"/>
      <c r="E3" s="155"/>
      <c r="F3" s="155"/>
      <c r="G3" s="155"/>
      <c r="H3" s="155"/>
      <c r="I3" s="155"/>
    </row>
    <row r="4" spans="1:9" ht="12.75">
      <c r="A4" s="157" t="s">
        <v>199</v>
      </c>
      <c r="B4" s="158"/>
      <c r="C4" s="158"/>
      <c r="D4" s="158"/>
      <c r="E4" s="158"/>
      <c r="F4" s="158"/>
      <c r="G4" s="158"/>
      <c r="H4" s="158"/>
      <c r="I4" s="158"/>
    </row>
    <row r="5" ht="15.75">
      <c r="A5" s="53" t="s">
        <v>169</v>
      </c>
    </row>
    <row r="6" s="23" customFormat="1" ht="12.75">
      <c r="A6" s="23" t="s">
        <v>109</v>
      </c>
    </row>
    <row r="7" s="23" customFormat="1" ht="12.75"/>
    <row r="8" spans="1:2" s="23" customFormat="1" ht="12.75">
      <c r="A8" s="55" t="s">
        <v>97</v>
      </c>
      <c r="B8" s="47" t="s">
        <v>158</v>
      </c>
    </row>
    <row r="9" spans="2:9" s="23" customFormat="1" ht="12.75">
      <c r="B9" s="150" t="s">
        <v>246</v>
      </c>
      <c r="C9" s="150"/>
      <c r="D9" s="150"/>
      <c r="E9" s="150"/>
      <c r="F9" s="150"/>
      <c r="G9" s="150"/>
      <c r="H9" s="150"/>
      <c r="I9" s="150"/>
    </row>
    <row r="10" spans="2:9" s="23" customFormat="1" ht="12.75">
      <c r="B10" s="150"/>
      <c r="C10" s="150"/>
      <c r="D10" s="150"/>
      <c r="E10" s="150"/>
      <c r="F10" s="150"/>
      <c r="G10" s="150"/>
      <c r="H10" s="150"/>
      <c r="I10" s="150"/>
    </row>
    <row r="11" spans="2:9" s="23" customFormat="1" ht="12.75">
      <c r="B11" s="151"/>
      <c r="C11" s="151"/>
      <c r="D11" s="151"/>
      <c r="E11" s="151"/>
      <c r="F11" s="151"/>
      <c r="G11" s="151"/>
      <c r="H11" s="151"/>
      <c r="I11" s="151"/>
    </row>
    <row r="12" s="23" customFormat="1" ht="12.75"/>
    <row r="13" spans="1:2" s="47" customFormat="1" ht="12.75">
      <c r="A13" s="55" t="s">
        <v>100</v>
      </c>
      <c r="B13" s="47" t="s">
        <v>159</v>
      </c>
    </row>
    <row r="14" s="23" customFormat="1" ht="12.75">
      <c r="B14" s="23" t="s">
        <v>247</v>
      </c>
    </row>
    <row r="15" s="23" customFormat="1" ht="12.75"/>
    <row r="16" spans="1:2" s="23" customFormat="1" ht="12.75">
      <c r="A16" s="55" t="s">
        <v>101</v>
      </c>
      <c r="B16" s="47" t="s">
        <v>160</v>
      </c>
    </row>
    <row r="17" s="23" customFormat="1" ht="12.75">
      <c r="B17" s="23" t="s">
        <v>248</v>
      </c>
    </row>
    <row r="18" s="23" customFormat="1" ht="12.75"/>
    <row r="19" spans="1:2" s="23" customFormat="1" ht="12.75">
      <c r="A19" s="55" t="s">
        <v>102</v>
      </c>
      <c r="B19" s="47" t="s">
        <v>171</v>
      </c>
    </row>
    <row r="20" spans="2:9" s="23" customFormat="1" ht="12.75">
      <c r="B20" s="150" t="s">
        <v>253</v>
      </c>
      <c r="C20" s="151"/>
      <c r="D20" s="151"/>
      <c r="E20" s="151"/>
      <c r="F20" s="151"/>
      <c r="G20" s="151"/>
      <c r="H20" s="151"/>
      <c r="I20" s="151"/>
    </row>
    <row r="21" spans="2:9" s="23" customFormat="1" ht="12.75">
      <c r="B21" s="151"/>
      <c r="C21" s="151"/>
      <c r="D21" s="151"/>
      <c r="E21" s="151"/>
      <c r="F21" s="151"/>
      <c r="G21" s="151"/>
      <c r="H21" s="151"/>
      <c r="I21" s="151"/>
    </row>
    <row r="22" spans="5:7" s="23" customFormat="1" ht="12.75">
      <c r="E22" s="59"/>
      <c r="F22" s="60"/>
      <c r="G22" s="59"/>
    </row>
    <row r="23" spans="1:2" s="47" customFormat="1" ht="12.75">
      <c r="A23" s="55" t="s">
        <v>104</v>
      </c>
      <c r="B23" s="47" t="s">
        <v>161</v>
      </c>
    </row>
    <row r="24" s="23" customFormat="1" ht="12.75">
      <c r="B24" s="23" t="s">
        <v>254</v>
      </c>
    </row>
    <row r="25" s="23" customFormat="1" ht="12.75"/>
    <row r="26" spans="1:2" s="47" customFormat="1" ht="12.75">
      <c r="A26" s="55" t="s">
        <v>105</v>
      </c>
      <c r="B26" s="47" t="s">
        <v>162</v>
      </c>
    </row>
    <row r="27" spans="1:9" s="47" customFormat="1" ht="12.75">
      <c r="A27" s="55"/>
      <c r="B27" s="150" t="s">
        <v>264</v>
      </c>
      <c r="C27" s="151"/>
      <c r="D27" s="151"/>
      <c r="E27" s="151"/>
      <c r="F27" s="151"/>
      <c r="G27" s="151"/>
      <c r="H27" s="151"/>
      <c r="I27" s="151"/>
    </row>
    <row r="28" spans="1:9" s="47" customFormat="1" ht="12.75">
      <c r="A28" s="55"/>
      <c r="B28" s="151"/>
      <c r="C28" s="151"/>
      <c r="D28" s="151"/>
      <c r="E28" s="151"/>
      <c r="F28" s="151"/>
      <c r="G28" s="151"/>
      <c r="H28" s="151"/>
      <c r="I28" s="151"/>
    </row>
    <row r="29" spans="1:9" s="47" customFormat="1" ht="12.75">
      <c r="A29" s="55"/>
      <c r="B29" s="54"/>
      <c r="C29" s="54"/>
      <c r="D29" s="54"/>
      <c r="E29" s="54"/>
      <c r="F29" s="54"/>
      <c r="G29" s="54"/>
      <c r="H29" s="54"/>
      <c r="I29" s="54"/>
    </row>
    <row r="30" spans="1:2" s="47" customFormat="1" ht="12.75">
      <c r="A30" s="55" t="s">
        <v>106</v>
      </c>
      <c r="B30" s="47" t="s">
        <v>163</v>
      </c>
    </row>
    <row r="31" spans="1:2" s="47" customFormat="1" ht="12.75">
      <c r="A31" s="55"/>
      <c r="B31" s="23" t="s">
        <v>255</v>
      </c>
    </row>
    <row r="32" spans="1:2" s="47" customFormat="1" ht="12.75">
      <c r="A32" s="55"/>
      <c r="B32" s="23"/>
    </row>
    <row r="33" spans="1:2" s="47" customFormat="1" ht="12.75">
      <c r="A33" s="55" t="s">
        <v>107</v>
      </c>
      <c r="B33" s="47" t="s">
        <v>164</v>
      </c>
    </row>
    <row r="34" spans="1:9" s="47" customFormat="1" ht="12.75">
      <c r="A34" s="80" t="s">
        <v>256</v>
      </c>
      <c r="B34" s="150" t="s">
        <v>230</v>
      </c>
      <c r="C34" s="151"/>
      <c r="D34" s="151"/>
      <c r="E34" s="151"/>
      <c r="F34" s="151"/>
      <c r="G34" s="151"/>
      <c r="H34" s="151"/>
      <c r="I34" s="151"/>
    </row>
    <row r="35" spans="1:9" s="47" customFormat="1" ht="12.75">
      <c r="A35" s="55"/>
      <c r="B35" s="151"/>
      <c r="C35" s="151"/>
      <c r="D35" s="151"/>
      <c r="E35" s="151"/>
      <c r="F35" s="151"/>
      <c r="G35" s="151"/>
      <c r="H35" s="151"/>
      <c r="I35" s="151"/>
    </row>
    <row r="36" spans="1:9" s="47" customFormat="1" ht="12.75">
      <c r="A36" s="55"/>
      <c r="B36" s="151"/>
      <c r="C36" s="151"/>
      <c r="D36" s="151"/>
      <c r="E36" s="151"/>
      <c r="F36" s="151"/>
      <c r="G36" s="151"/>
      <c r="H36" s="151"/>
      <c r="I36" s="151"/>
    </row>
    <row r="37" spans="1:9" s="47" customFormat="1" ht="12.75">
      <c r="A37" s="55"/>
      <c r="B37" s="151"/>
      <c r="C37" s="151"/>
      <c r="D37" s="151"/>
      <c r="E37" s="151"/>
      <c r="F37" s="151"/>
      <c r="G37" s="151"/>
      <c r="H37" s="151"/>
      <c r="I37" s="151"/>
    </row>
    <row r="38" spans="1:9" s="47" customFormat="1" ht="12.75">
      <c r="A38" s="55"/>
      <c r="B38" s="151"/>
      <c r="C38" s="151"/>
      <c r="D38" s="151"/>
      <c r="E38" s="151"/>
      <c r="F38" s="151"/>
      <c r="G38" s="151"/>
      <c r="H38" s="151"/>
      <c r="I38" s="151"/>
    </row>
    <row r="39" spans="1:9" s="47" customFormat="1" ht="12.75">
      <c r="A39" s="55"/>
      <c r="B39" s="151"/>
      <c r="C39" s="151"/>
      <c r="D39" s="151"/>
      <c r="E39" s="151"/>
      <c r="F39" s="151"/>
      <c r="G39" s="151"/>
      <c r="H39" s="151"/>
      <c r="I39" s="151"/>
    </row>
    <row r="40" spans="1:9" s="47" customFormat="1" ht="12.75">
      <c r="A40" s="55"/>
      <c r="B40" s="54"/>
      <c r="C40" s="54"/>
      <c r="D40" s="54"/>
      <c r="E40" s="54"/>
      <c r="F40" s="54"/>
      <c r="G40" s="54"/>
      <c r="H40" s="54"/>
      <c r="I40" s="54"/>
    </row>
    <row r="41" spans="1:9" s="47" customFormat="1" ht="12.75">
      <c r="A41" s="80" t="s">
        <v>257</v>
      </c>
      <c r="B41" s="151" t="s">
        <v>265</v>
      </c>
      <c r="C41" s="151"/>
      <c r="D41" s="151"/>
      <c r="E41" s="151"/>
      <c r="F41" s="151"/>
      <c r="G41" s="151"/>
      <c r="H41" s="151"/>
      <c r="I41" s="151"/>
    </row>
    <row r="42" spans="1:9" s="47" customFormat="1" ht="12.75">
      <c r="A42" s="55"/>
      <c r="B42" s="151"/>
      <c r="C42" s="151"/>
      <c r="D42" s="151"/>
      <c r="E42" s="151"/>
      <c r="F42" s="151"/>
      <c r="G42" s="151"/>
      <c r="H42" s="151"/>
      <c r="I42" s="151"/>
    </row>
    <row r="43" spans="1:9" s="47" customFormat="1" ht="12.75">
      <c r="A43" s="55"/>
      <c r="B43" s="151"/>
      <c r="C43" s="151"/>
      <c r="D43" s="151"/>
      <c r="E43" s="151"/>
      <c r="F43" s="151"/>
      <c r="G43" s="151"/>
      <c r="H43" s="151"/>
      <c r="I43" s="151"/>
    </row>
    <row r="44" spans="1:9" s="47" customFormat="1" ht="12.75">
      <c r="A44" s="55"/>
      <c r="B44" s="151"/>
      <c r="C44" s="151"/>
      <c r="D44" s="151"/>
      <c r="E44" s="151"/>
      <c r="F44" s="151"/>
      <c r="G44" s="151"/>
      <c r="H44" s="151"/>
      <c r="I44" s="151"/>
    </row>
    <row r="45" spans="1:9" s="47" customFormat="1" ht="12.75">
      <c r="A45" s="55"/>
      <c r="B45" s="81"/>
      <c r="C45" s="81"/>
      <c r="D45" s="81"/>
      <c r="E45" s="81"/>
      <c r="F45" s="81"/>
      <c r="G45" s="81"/>
      <c r="H45" s="81"/>
      <c r="I45" s="81"/>
    </row>
    <row r="46" spans="1:9" s="47" customFormat="1" ht="12.75">
      <c r="A46" s="55" t="s">
        <v>108</v>
      </c>
      <c r="B46" s="47" t="s">
        <v>165</v>
      </c>
      <c r="C46" s="62"/>
      <c r="D46" s="62"/>
      <c r="E46" s="62"/>
      <c r="F46" s="62"/>
      <c r="G46" s="62"/>
      <c r="H46" s="62"/>
      <c r="I46" s="62"/>
    </row>
    <row r="47" spans="1:9" s="47" customFormat="1" ht="12.75">
      <c r="A47" s="55"/>
      <c r="B47" s="151" t="s">
        <v>216</v>
      </c>
      <c r="C47" s="151"/>
      <c r="D47" s="151"/>
      <c r="E47" s="151"/>
      <c r="F47" s="151"/>
      <c r="G47" s="151"/>
      <c r="H47" s="151"/>
      <c r="I47" s="151"/>
    </row>
    <row r="48" spans="1:9" s="47" customFormat="1" ht="12.75">
      <c r="A48" s="55"/>
      <c r="B48" s="151"/>
      <c r="C48" s="151"/>
      <c r="D48" s="151"/>
      <c r="E48" s="151"/>
      <c r="F48" s="151"/>
      <c r="G48" s="151"/>
      <c r="H48" s="151"/>
      <c r="I48" s="151"/>
    </row>
    <row r="49" spans="1:9" s="47" customFormat="1" ht="12.75">
      <c r="A49" s="55"/>
      <c r="B49" s="54"/>
      <c r="C49" s="54"/>
      <c r="D49" s="54"/>
      <c r="E49" s="54"/>
      <c r="F49" s="54"/>
      <c r="G49" s="54"/>
      <c r="H49" s="54"/>
      <c r="I49" s="54"/>
    </row>
    <row r="50" spans="1:9" s="47" customFormat="1" ht="12.75">
      <c r="A50" s="55"/>
      <c r="B50" s="151" t="s">
        <v>217</v>
      </c>
      <c r="C50" s="151"/>
      <c r="D50" s="151"/>
      <c r="E50" s="151"/>
      <c r="F50" s="151"/>
      <c r="G50" s="151"/>
      <c r="H50" s="151"/>
      <c r="I50" s="151"/>
    </row>
    <row r="51" spans="1:9" s="47" customFormat="1" ht="12.75">
      <c r="A51" s="55"/>
      <c r="B51" s="151"/>
      <c r="C51" s="151"/>
      <c r="D51" s="151"/>
      <c r="E51" s="151"/>
      <c r="F51" s="151"/>
      <c r="G51" s="151"/>
      <c r="H51" s="151"/>
      <c r="I51" s="151"/>
    </row>
    <row r="52" spans="1:9" s="47" customFormat="1" ht="12.75">
      <c r="A52" s="55"/>
      <c r="B52" s="46"/>
      <c r="C52" s="46"/>
      <c r="D52" s="46"/>
      <c r="E52" s="46"/>
      <c r="F52" s="46"/>
      <c r="G52" s="46"/>
      <c r="H52" s="46"/>
      <c r="I52" s="46"/>
    </row>
    <row r="53" spans="1:9" s="47" customFormat="1" ht="12.75">
      <c r="A53" s="55"/>
      <c r="B53" s="156" t="s">
        <v>166</v>
      </c>
      <c r="C53" s="151"/>
      <c r="D53" s="151"/>
      <c r="E53" s="151"/>
      <c r="F53" s="151"/>
      <c r="G53" s="151"/>
      <c r="H53" s="151"/>
      <c r="I53" s="151"/>
    </row>
    <row r="54" spans="1:9" s="47" customFormat="1" ht="12.75">
      <c r="A54" s="55"/>
      <c r="B54" s="151"/>
      <c r="C54" s="151"/>
      <c r="D54" s="151"/>
      <c r="E54" s="151"/>
      <c r="F54" s="151"/>
      <c r="G54" s="151"/>
      <c r="H54" s="151"/>
      <c r="I54" s="151"/>
    </row>
    <row r="55" spans="1:9" s="47" customFormat="1" ht="12.75">
      <c r="A55" s="55"/>
      <c r="B55" s="46"/>
      <c r="C55" s="46"/>
      <c r="D55" s="46"/>
      <c r="E55" s="46"/>
      <c r="F55" s="46"/>
      <c r="G55" s="46"/>
      <c r="H55" s="46"/>
      <c r="I55" s="46"/>
    </row>
    <row r="56" spans="1:9" s="47" customFormat="1" ht="12.75">
      <c r="A56" s="55"/>
      <c r="B56" s="52" t="s">
        <v>167</v>
      </c>
      <c r="C56" s="46"/>
      <c r="D56" s="46"/>
      <c r="E56" s="46"/>
      <c r="F56" s="46"/>
      <c r="G56" s="46"/>
      <c r="H56" s="46"/>
      <c r="I56" s="46"/>
    </row>
    <row r="57" spans="1:9" s="47" customFormat="1" ht="12.75">
      <c r="A57" s="55"/>
      <c r="B57" s="46"/>
      <c r="C57" s="46"/>
      <c r="D57" s="46"/>
      <c r="E57" s="46"/>
      <c r="F57" s="46"/>
      <c r="G57" s="46"/>
      <c r="H57" s="46"/>
      <c r="I57" s="46"/>
    </row>
    <row r="58" spans="1:9" s="47" customFormat="1" ht="12.75">
      <c r="A58" s="55"/>
      <c r="B58" s="151" t="s">
        <v>197</v>
      </c>
      <c r="C58" s="151"/>
      <c r="D58" s="151"/>
      <c r="E58" s="151"/>
      <c r="F58" s="151"/>
      <c r="G58" s="151"/>
      <c r="H58" s="151"/>
      <c r="I58" s="151"/>
    </row>
    <row r="59" spans="1:9" s="47" customFormat="1" ht="12.75">
      <c r="A59" s="55"/>
      <c r="B59" s="151"/>
      <c r="C59" s="151"/>
      <c r="D59" s="151"/>
      <c r="E59" s="151"/>
      <c r="F59" s="151"/>
      <c r="G59" s="151"/>
      <c r="H59" s="151"/>
      <c r="I59" s="151"/>
    </row>
    <row r="60" spans="1:9" s="47" customFormat="1" ht="12.75">
      <c r="A60" s="55"/>
      <c r="B60" s="151"/>
      <c r="C60" s="151"/>
      <c r="D60" s="151"/>
      <c r="E60" s="151"/>
      <c r="F60" s="151"/>
      <c r="G60" s="151"/>
      <c r="H60" s="151"/>
      <c r="I60" s="151"/>
    </row>
    <row r="61" spans="1:9" s="47" customFormat="1" ht="12.75">
      <c r="A61" s="55"/>
      <c r="B61" s="151"/>
      <c r="C61" s="151"/>
      <c r="D61" s="151"/>
      <c r="E61" s="151"/>
      <c r="F61" s="151"/>
      <c r="G61" s="151"/>
      <c r="H61" s="151"/>
      <c r="I61" s="151"/>
    </row>
    <row r="62" spans="2:9" s="23" customFormat="1" ht="12.75">
      <c r="B62" s="151"/>
      <c r="C62" s="151"/>
      <c r="D62" s="151"/>
      <c r="E62" s="151"/>
      <c r="F62" s="151"/>
      <c r="G62" s="151"/>
      <c r="H62" s="151"/>
      <c r="I62" s="151"/>
    </row>
    <row r="63" s="23" customFormat="1" ht="12.75"/>
    <row r="64" s="23" customFormat="1" ht="12.75">
      <c r="B64" s="23" t="s">
        <v>198</v>
      </c>
    </row>
    <row r="65" s="23" customFormat="1" ht="12.75"/>
    <row r="66" spans="1:7" s="23" customFormat="1" ht="12.75">
      <c r="A66" s="55" t="s">
        <v>110</v>
      </c>
      <c r="B66" s="47" t="s">
        <v>172</v>
      </c>
      <c r="E66" s="29"/>
      <c r="F66" s="29"/>
      <c r="G66" s="63"/>
    </row>
    <row r="67" spans="2:7" s="23" customFormat="1" ht="12.75">
      <c r="B67" s="23" t="s">
        <v>258</v>
      </c>
      <c r="E67" s="29"/>
      <c r="F67" s="29"/>
      <c r="G67" s="63"/>
    </row>
    <row r="68" spans="5:7" s="23" customFormat="1" ht="12.75">
      <c r="E68" s="29"/>
      <c r="F68" s="29"/>
      <c r="G68" s="63"/>
    </row>
    <row r="69" spans="1:9" s="23" customFormat="1" ht="12.75">
      <c r="A69" s="55" t="s">
        <v>111</v>
      </c>
      <c r="B69" s="47" t="s">
        <v>173</v>
      </c>
      <c r="F69" s="28"/>
      <c r="G69" s="29"/>
      <c r="H69" s="29"/>
      <c r="I69" s="63"/>
    </row>
    <row r="70" spans="2:9" s="23" customFormat="1" ht="12.75">
      <c r="B70" s="150" t="s">
        <v>209</v>
      </c>
      <c r="C70" s="151"/>
      <c r="D70" s="151"/>
      <c r="E70" s="151"/>
      <c r="F70" s="151"/>
      <c r="G70" s="151"/>
      <c r="H70" s="151"/>
      <c r="I70" s="151"/>
    </row>
    <row r="71" spans="2:9" s="23" customFormat="1" ht="12.75">
      <c r="B71" s="151"/>
      <c r="C71" s="151"/>
      <c r="D71" s="151"/>
      <c r="E71" s="151"/>
      <c r="F71" s="151"/>
      <c r="G71" s="151"/>
      <c r="H71" s="151"/>
      <c r="I71" s="151"/>
    </row>
    <row r="72" spans="2:9" s="23" customFormat="1" ht="12.75">
      <c r="B72" s="151"/>
      <c r="C72" s="151"/>
      <c r="D72" s="151"/>
      <c r="E72" s="151"/>
      <c r="F72" s="151"/>
      <c r="G72" s="151"/>
      <c r="H72" s="151"/>
      <c r="I72" s="151"/>
    </row>
    <row r="73" spans="6:9" s="23" customFormat="1" ht="12.75">
      <c r="F73" s="28"/>
      <c r="G73" s="29"/>
      <c r="H73" s="29"/>
      <c r="I73" s="63"/>
    </row>
    <row r="74" spans="1:9" s="23" customFormat="1" ht="12.75">
      <c r="A74" s="55" t="s">
        <v>112</v>
      </c>
      <c r="B74" s="47" t="s">
        <v>174</v>
      </c>
      <c r="F74" s="28"/>
      <c r="G74" s="29"/>
      <c r="H74" s="29"/>
      <c r="I74" s="63"/>
    </row>
    <row r="75" spans="2:9" s="23" customFormat="1" ht="12.75">
      <c r="B75" s="23" t="s">
        <v>232</v>
      </c>
      <c r="F75" s="28"/>
      <c r="G75" s="29"/>
      <c r="H75" s="29"/>
      <c r="I75" s="63"/>
    </row>
    <row r="76" spans="6:9" s="23" customFormat="1" ht="12.75">
      <c r="F76" s="28"/>
      <c r="G76" s="29"/>
      <c r="H76" s="29"/>
      <c r="I76" s="63"/>
    </row>
    <row r="77" spans="3:9" s="23" customFormat="1" ht="12.75">
      <c r="C77" s="57" t="s">
        <v>206</v>
      </c>
      <c r="E77" s="57" t="s">
        <v>207</v>
      </c>
      <c r="F77" s="28"/>
      <c r="G77" s="57" t="s">
        <v>99</v>
      </c>
      <c r="H77" s="29"/>
      <c r="I77" s="63"/>
    </row>
    <row r="78" spans="3:9" s="23" customFormat="1" ht="12.75">
      <c r="C78" s="64" t="s">
        <v>83</v>
      </c>
      <c r="E78" s="64" t="s">
        <v>83</v>
      </c>
      <c r="F78" s="28"/>
      <c r="G78" s="64" t="s">
        <v>83</v>
      </c>
      <c r="H78" s="29"/>
      <c r="I78" s="63"/>
    </row>
    <row r="79" spans="6:9" s="23" customFormat="1" ht="12.75">
      <c r="F79" s="28"/>
      <c r="H79" s="29"/>
      <c r="I79" s="63"/>
    </row>
    <row r="80" spans="2:9" s="23" customFormat="1" ht="12.75">
      <c r="B80" s="61" t="s">
        <v>225</v>
      </c>
      <c r="C80" s="29">
        <f>16435.28+261.12</f>
        <v>16696.399999999998</v>
      </c>
      <c r="D80" s="29"/>
      <c r="E80" s="29">
        <f>16828.585+2902+420.984</f>
        <v>20151.569</v>
      </c>
      <c r="F80" s="28"/>
      <c r="G80" s="29">
        <f>C80+E80</f>
        <v>36847.969</v>
      </c>
      <c r="H80" s="29"/>
      <c r="I80" s="63"/>
    </row>
    <row r="81" spans="2:9" s="23" customFormat="1" ht="12.75">
      <c r="B81" s="61"/>
      <c r="C81" s="29"/>
      <c r="D81" s="29"/>
      <c r="E81" s="29"/>
      <c r="F81" s="28"/>
      <c r="G81" s="29"/>
      <c r="H81" s="29"/>
      <c r="I81" s="63"/>
    </row>
    <row r="82" spans="2:9" s="23" customFormat="1" ht="12.75">
      <c r="B82" s="61" t="s">
        <v>224</v>
      </c>
      <c r="C82" s="29">
        <f>CBS!Q50</f>
        <v>34287.3</v>
      </c>
      <c r="D82" s="29"/>
      <c r="E82" s="29">
        <v>0</v>
      </c>
      <c r="F82" s="28"/>
      <c r="G82" s="29">
        <f>C82+E82</f>
        <v>34287.3</v>
      </c>
      <c r="H82" s="29"/>
      <c r="I82" s="63"/>
    </row>
    <row r="83" spans="3:9" s="23" customFormat="1" ht="12.75">
      <c r="C83" s="29"/>
      <c r="D83" s="29"/>
      <c r="E83" s="29"/>
      <c r="F83" s="28"/>
      <c r="G83" s="29"/>
      <c r="H83" s="29"/>
      <c r="I83" s="63"/>
    </row>
    <row r="84" spans="3:9" s="23" customFormat="1" ht="17.25" customHeight="1" thickBot="1">
      <c r="C84" s="65">
        <f>SUM(C80:C83)-1</f>
        <v>50982.7</v>
      </c>
      <c r="D84" s="29"/>
      <c r="E84" s="65">
        <f>SUM(E80:E83)</f>
        <v>20151.569</v>
      </c>
      <c r="F84" s="28"/>
      <c r="G84" s="65">
        <f>SUM(G80:G83)</f>
        <v>71135.269</v>
      </c>
      <c r="H84" s="29"/>
      <c r="I84" s="63"/>
    </row>
    <row r="85" spans="6:9" s="23" customFormat="1" ht="13.5" thickTop="1">
      <c r="F85" s="28"/>
      <c r="G85" s="29"/>
      <c r="H85" s="29"/>
      <c r="I85" s="63"/>
    </row>
    <row r="86" spans="1:9" s="23" customFormat="1" ht="12.75">
      <c r="A86" s="55" t="s">
        <v>113</v>
      </c>
      <c r="B86" s="47" t="s">
        <v>114</v>
      </c>
      <c r="F86" s="28"/>
      <c r="G86" s="29"/>
      <c r="H86" s="29"/>
      <c r="I86" s="63"/>
    </row>
    <row r="87" spans="2:9" s="23" customFormat="1" ht="12.75">
      <c r="B87" s="47"/>
      <c r="E87" s="66" t="s">
        <v>238</v>
      </c>
      <c r="F87" s="58"/>
      <c r="G87" s="66" t="s">
        <v>238</v>
      </c>
      <c r="H87" s="29"/>
      <c r="I87" s="63"/>
    </row>
    <row r="88" spans="5:9" s="23" customFormat="1" ht="12.75">
      <c r="E88" s="57" t="s">
        <v>98</v>
      </c>
      <c r="F88" s="58"/>
      <c r="G88" s="57" t="s">
        <v>115</v>
      </c>
      <c r="H88" s="29"/>
      <c r="I88" s="63"/>
    </row>
    <row r="89" spans="5:9" s="23" customFormat="1" ht="12.75">
      <c r="E89" s="59" t="s">
        <v>83</v>
      </c>
      <c r="F89" s="60"/>
      <c r="G89" s="59" t="s">
        <v>83</v>
      </c>
      <c r="H89" s="29"/>
      <c r="I89" s="63"/>
    </row>
    <row r="90" spans="5:9" s="23" customFormat="1" ht="12.75">
      <c r="E90" s="29"/>
      <c r="F90" s="67"/>
      <c r="G90" s="63"/>
      <c r="H90" s="29"/>
      <c r="I90" s="63"/>
    </row>
    <row r="91" spans="2:9" s="23" customFormat="1" ht="12.75">
      <c r="B91" s="23" t="s">
        <v>116</v>
      </c>
      <c r="E91" s="29"/>
      <c r="F91" s="67"/>
      <c r="G91" s="63"/>
      <c r="H91" s="29"/>
      <c r="I91" s="63"/>
    </row>
    <row r="92" spans="2:9" s="23" customFormat="1" ht="12.75">
      <c r="B92" s="23" t="s">
        <v>117</v>
      </c>
      <c r="E92" s="29"/>
      <c r="F92" s="67"/>
      <c r="G92" s="63"/>
      <c r="H92" s="29"/>
      <c r="I92" s="63"/>
    </row>
    <row r="93" spans="2:9" s="23" customFormat="1" ht="12.75">
      <c r="B93" s="82" t="s">
        <v>244</v>
      </c>
      <c r="E93" s="29">
        <v>0</v>
      </c>
      <c r="F93" s="67"/>
      <c r="G93" s="63">
        <v>108028.722</v>
      </c>
      <c r="H93" s="29"/>
      <c r="I93" s="63"/>
    </row>
    <row r="94" spans="2:9" s="23" customFormat="1" ht="12.75">
      <c r="B94" s="82" t="s">
        <v>245</v>
      </c>
      <c r="C94" s="68"/>
      <c r="E94" s="29">
        <v>0</v>
      </c>
      <c r="F94" s="67"/>
      <c r="G94" s="63">
        <f>50473.625-1</f>
        <v>50472.625</v>
      </c>
      <c r="H94" s="29"/>
      <c r="I94" s="63"/>
    </row>
    <row r="95" spans="5:9" s="23" customFormat="1" ht="12.75">
      <c r="E95" s="29"/>
      <c r="F95" s="67"/>
      <c r="G95" s="63"/>
      <c r="H95" s="29"/>
      <c r="I95" s="63"/>
    </row>
    <row r="96" spans="2:9" s="23" customFormat="1" ht="12.75">
      <c r="B96" s="23" t="s">
        <v>118</v>
      </c>
      <c r="E96" s="29"/>
      <c r="F96" s="67"/>
      <c r="G96" s="63"/>
      <c r="H96" s="29"/>
      <c r="I96" s="63"/>
    </row>
    <row r="97" spans="2:9" s="23" customFormat="1" ht="12.75">
      <c r="B97" s="23" t="s">
        <v>119</v>
      </c>
      <c r="E97" s="29"/>
      <c r="F97" s="67"/>
      <c r="G97" s="63"/>
      <c r="H97" s="29"/>
      <c r="I97" s="63"/>
    </row>
    <row r="98" spans="2:9" s="23" customFormat="1" ht="12.75">
      <c r="B98" s="23" t="s">
        <v>120</v>
      </c>
      <c r="H98" s="29"/>
      <c r="I98" s="63"/>
    </row>
    <row r="99" spans="2:9" s="23" customFormat="1" ht="12.75">
      <c r="B99" s="82" t="s">
        <v>245</v>
      </c>
      <c r="E99" s="29">
        <v>0</v>
      </c>
      <c r="F99" s="67"/>
      <c r="G99" s="63">
        <v>8450</v>
      </c>
      <c r="H99" s="29"/>
      <c r="I99" s="63"/>
    </row>
    <row r="100" spans="5:9" s="23" customFormat="1" ht="12.75">
      <c r="E100" s="29"/>
      <c r="F100" s="67"/>
      <c r="G100" s="63"/>
      <c r="H100" s="29"/>
      <c r="I100" s="63"/>
    </row>
    <row r="101" spans="2:9" s="23" customFormat="1" ht="13.5" thickBot="1">
      <c r="B101" s="47" t="s">
        <v>121</v>
      </c>
      <c r="E101" s="69">
        <v>0</v>
      </c>
      <c r="F101" s="67"/>
      <c r="G101" s="69">
        <f>SUM(G92:G100)+1</f>
        <v>166952.347</v>
      </c>
      <c r="H101" s="29"/>
      <c r="I101" s="63"/>
    </row>
    <row r="102" spans="5:9" s="23" customFormat="1" ht="13.5" thickTop="1">
      <c r="E102" s="29"/>
      <c r="F102" s="29"/>
      <c r="G102" s="63"/>
      <c r="H102" s="29"/>
      <c r="I102" s="63"/>
    </row>
    <row r="103" spans="2:9" s="23" customFormat="1" ht="13.5" thickBot="1">
      <c r="B103" s="47" t="s">
        <v>122</v>
      </c>
      <c r="E103" s="70">
        <v>0</v>
      </c>
      <c r="F103" s="29"/>
      <c r="G103" s="71">
        <v>114329.643</v>
      </c>
      <c r="H103" s="29"/>
      <c r="I103" s="63"/>
    </row>
    <row r="104" spans="5:9" s="23" customFormat="1" ht="13.5" thickTop="1">
      <c r="E104" s="29"/>
      <c r="F104" s="29"/>
      <c r="G104" s="63"/>
      <c r="H104" s="29"/>
      <c r="I104" s="63"/>
    </row>
    <row r="105" spans="2:9" s="23" customFormat="1" ht="12.75">
      <c r="B105" s="23" t="s">
        <v>123</v>
      </c>
      <c r="E105" s="29"/>
      <c r="F105" s="29"/>
      <c r="G105" s="63"/>
      <c r="H105" s="29"/>
      <c r="I105" s="63"/>
    </row>
    <row r="106" spans="2:9" s="23" customFormat="1" ht="12.75">
      <c r="B106" s="82" t="s">
        <v>244</v>
      </c>
      <c r="C106" s="47"/>
      <c r="D106" s="47"/>
      <c r="E106" s="29">
        <v>2044.106</v>
      </c>
      <c r="G106" s="72">
        <v>0</v>
      </c>
      <c r="H106" s="29"/>
      <c r="I106" s="63"/>
    </row>
    <row r="107" spans="2:9" s="23" customFormat="1" ht="12.75">
      <c r="B107" s="82" t="s">
        <v>245</v>
      </c>
      <c r="C107" s="47"/>
      <c r="D107" s="47"/>
      <c r="E107" s="29">
        <v>18463.268</v>
      </c>
      <c r="G107" s="72">
        <v>0</v>
      </c>
      <c r="H107" s="29"/>
      <c r="I107" s="63"/>
    </row>
    <row r="108" spans="3:9" s="23" customFormat="1" ht="13.5" thickBot="1">
      <c r="C108" s="47"/>
      <c r="D108" s="47"/>
      <c r="E108" s="69">
        <f>SUM(E100:E107)</f>
        <v>20507.374</v>
      </c>
      <c r="F108" s="73"/>
      <c r="G108" s="74">
        <v>0</v>
      </c>
      <c r="H108" s="29"/>
      <c r="I108" s="63"/>
    </row>
    <row r="109" spans="2:9" s="23" customFormat="1" ht="13.5" thickTop="1">
      <c r="B109" s="68"/>
      <c r="C109" s="47"/>
      <c r="D109" s="47"/>
      <c r="E109" s="73"/>
      <c r="F109" s="73"/>
      <c r="G109" s="73"/>
      <c r="H109" s="29"/>
      <c r="I109" s="63"/>
    </row>
    <row r="110" spans="1:9" s="23" customFormat="1" ht="12.75">
      <c r="A110" s="55" t="s">
        <v>175</v>
      </c>
      <c r="B110" s="47" t="s">
        <v>229</v>
      </c>
      <c r="F110" s="28"/>
      <c r="G110" s="29"/>
      <c r="H110" s="29"/>
      <c r="I110" s="63"/>
    </row>
    <row r="111" spans="2:9" s="23" customFormat="1" ht="12.75">
      <c r="B111" s="23" t="s">
        <v>176</v>
      </c>
      <c r="F111" s="28"/>
      <c r="G111" s="29"/>
      <c r="H111" s="29"/>
      <c r="I111" s="63"/>
    </row>
    <row r="112" spans="6:9" s="23" customFormat="1" ht="12.75">
      <c r="F112" s="28"/>
      <c r="G112" s="29"/>
      <c r="H112" s="29"/>
      <c r="I112" s="63"/>
    </row>
    <row r="113" spans="1:9" s="23" customFormat="1" ht="12.75">
      <c r="A113" s="55" t="s">
        <v>177</v>
      </c>
      <c r="B113" s="47" t="s">
        <v>205</v>
      </c>
      <c r="F113" s="28"/>
      <c r="G113" s="29"/>
      <c r="H113" s="29"/>
      <c r="I113" s="63"/>
    </row>
    <row r="114" spans="2:9" s="23" customFormat="1" ht="12.75">
      <c r="B114" s="150" t="s">
        <v>262</v>
      </c>
      <c r="C114" s="151"/>
      <c r="D114" s="151"/>
      <c r="E114" s="151"/>
      <c r="F114" s="151"/>
      <c r="G114" s="151"/>
      <c r="H114" s="151"/>
      <c r="I114" s="151"/>
    </row>
    <row r="115" spans="2:9" s="23" customFormat="1" ht="12.75">
      <c r="B115" s="151"/>
      <c r="C115" s="151"/>
      <c r="D115" s="151"/>
      <c r="E115" s="151"/>
      <c r="F115" s="151"/>
      <c r="G115" s="151"/>
      <c r="H115" s="151"/>
      <c r="I115" s="151"/>
    </row>
    <row r="116" spans="6:9" s="23" customFormat="1" ht="12.75">
      <c r="F116" s="28"/>
      <c r="G116" s="29"/>
      <c r="H116" s="29"/>
      <c r="I116" s="63"/>
    </row>
    <row r="117" spans="2:9" s="23" customFormat="1" ht="12.75">
      <c r="B117" s="150" t="s">
        <v>219</v>
      </c>
      <c r="C117" s="151"/>
      <c r="D117" s="151"/>
      <c r="E117" s="151"/>
      <c r="F117" s="151"/>
      <c r="G117" s="151"/>
      <c r="H117" s="151"/>
      <c r="I117" s="151"/>
    </row>
    <row r="118" spans="2:9" s="23" customFormat="1" ht="12.75">
      <c r="B118" s="151"/>
      <c r="C118" s="151"/>
      <c r="D118" s="151"/>
      <c r="E118" s="151"/>
      <c r="F118" s="151"/>
      <c r="G118" s="151"/>
      <c r="H118" s="151"/>
      <c r="I118" s="151"/>
    </row>
    <row r="119" spans="2:9" s="23" customFormat="1" ht="12.75">
      <c r="B119" s="151"/>
      <c r="C119" s="151"/>
      <c r="D119" s="151"/>
      <c r="E119" s="151"/>
      <c r="F119" s="151"/>
      <c r="G119" s="151"/>
      <c r="H119" s="151"/>
      <c r="I119" s="151"/>
    </row>
    <row r="120" spans="2:9" s="23" customFormat="1" ht="12.75">
      <c r="B120" s="46"/>
      <c r="C120" s="46"/>
      <c r="D120" s="46"/>
      <c r="E120" s="46"/>
      <c r="F120" s="46"/>
      <c r="G120" s="46"/>
      <c r="H120" s="46"/>
      <c r="I120" s="46"/>
    </row>
    <row r="121" spans="2:9" s="23" customFormat="1" ht="12.75">
      <c r="B121" s="151" t="s">
        <v>263</v>
      </c>
      <c r="C121" s="151"/>
      <c r="D121" s="151"/>
      <c r="E121" s="151"/>
      <c r="F121" s="151"/>
      <c r="G121" s="151"/>
      <c r="H121" s="151"/>
      <c r="I121" s="151"/>
    </row>
    <row r="122" spans="2:9" s="23" customFormat="1" ht="12.75">
      <c r="B122" s="151"/>
      <c r="C122" s="151"/>
      <c r="D122" s="151"/>
      <c r="E122" s="151"/>
      <c r="F122" s="151"/>
      <c r="G122" s="151"/>
      <c r="H122" s="151"/>
      <c r="I122" s="151"/>
    </row>
    <row r="123" spans="2:9" s="23" customFormat="1" ht="12.75">
      <c r="B123" s="151"/>
      <c r="C123" s="151"/>
      <c r="D123" s="151"/>
      <c r="E123" s="151"/>
      <c r="F123" s="151"/>
      <c r="G123" s="151"/>
      <c r="H123" s="151"/>
      <c r="I123" s="151"/>
    </row>
    <row r="124" spans="2:9" s="23" customFormat="1" ht="12.75">
      <c r="B124" s="151"/>
      <c r="C124" s="151"/>
      <c r="D124" s="151"/>
      <c r="E124" s="151"/>
      <c r="F124" s="151"/>
      <c r="G124" s="151"/>
      <c r="H124" s="151"/>
      <c r="I124" s="151"/>
    </row>
    <row r="125" spans="2:9" s="23" customFormat="1" ht="12.75">
      <c r="B125" s="54"/>
      <c r="C125" s="54"/>
      <c r="D125" s="54"/>
      <c r="E125" s="54"/>
      <c r="F125" s="54"/>
      <c r="G125" s="54"/>
      <c r="H125" s="54"/>
      <c r="I125" s="54"/>
    </row>
    <row r="126" spans="2:9" s="23" customFormat="1" ht="12.75">
      <c r="B126" s="151" t="s">
        <v>220</v>
      </c>
      <c r="C126" s="151"/>
      <c r="D126" s="151"/>
      <c r="E126" s="151"/>
      <c r="F126" s="151"/>
      <c r="G126" s="151"/>
      <c r="H126" s="151"/>
      <c r="I126" s="151"/>
    </row>
    <row r="127" spans="2:9" s="23" customFormat="1" ht="12.75">
      <c r="B127" s="151"/>
      <c r="C127" s="151"/>
      <c r="D127" s="151"/>
      <c r="E127" s="151"/>
      <c r="F127" s="151"/>
      <c r="G127" s="151"/>
      <c r="H127" s="151"/>
      <c r="I127" s="151"/>
    </row>
    <row r="128" spans="2:9" s="23" customFormat="1" ht="12.75">
      <c r="B128" s="54"/>
      <c r="C128" s="54"/>
      <c r="D128" s="54"/>
      <c r="E128" s="54"/>
      <c r="F128" s="54"/>
      <c r="G128" s="54"/>
      <c r="H128" s="54"/>
      <c r="I128" s="54"/>
    </row>
    <row r="129" spans="1:9" s="23" customFormat="1" ht="12.75">
      <c r="A129" s="55" t="s">
        <v>178</v>
      </c>
      <c r="B129" s="47" t="s">
        <v>179</v>
      </c>
      <c r="F129" s="28"/>
      <c r="G129" s="29"/>
      <c r="H129" s="29"/>
      <c r="I129" s="63"/>
    </row>
    <row r="130" spans="1:9" s="23" customFormat="1" ht="12.75">
      <c r="A130" s="55"/>
      <c r="B130" s="23" t="s">
        <v>233</v>
      </c>
      <c r="F130" s="28"/>
      <c r="G130" s="29"/>
      <c r="H130" s="29"/>
      <c r="I130" s="63"/>
    </row>
    <row r="131" spans="1:7" s="23" customFormat="1" ht="12.75">
      <c r="A131" s="55"/>
      <c r="B131" s="47"/>
      <c r="C131" s="75"/>
      <c r="D131" s="75"/>
      <c r="E131" s="76"/>
      <c r="F131" s="48"/>
      <c r="G131" s="76"/>
    </row>
    <row r="132" spans="2:7" s="23" customFormat="1" ht="12.75">
      <c r="B132" s="47"/>
      <c r="C132" s="75"/>
      <c r="D132" s="75"/>
      <c r="E132" s="76" t="s">
        <v>180</v>
      </c>
      <c r="F132" s="48"/>
      <c r="G132" s="76" t="s">
        <v>99</v>
      </c>
    </row>
    <row r="133" spans="2:7" s="23" customFormat="1" ht="12.75">
      <c r="B133" s="47"/>
      <c r="C133" s="75"/>
      <c r="D133" s="75"/>
      <c r="E133" s="76" t="s">
        <v>181</v>
      </c>
      <c r="F133" s="48"/>
      <c r="G133" s="76" t="s">
        <v>182</v>
      </c>
    </row>
    <row r="134" spans="2:7" s="23" customFormat="1" ht="15">
      <c r="B134" s="77" t="s">
        <v>218</v>
      </c>
      <c r="C134" s="49" t="s">
        <v>10</v>
      </c>
      <c r="D134" s="75"/>
      <c r="E134" s="78" t="s">
        <v>24</v>
      </c>
      <c r="F134" s="48"/>
      <c r="G134" s="78" t="s">
        <v>183</v>
      </c>
    </row>
    <row r="135" spans="2:7" s="23" customFormat="1" ht="12.75">
      <c r="B135" s="61"/>
      <c r="C135" s="56" t="s">
        <v>83</v>
      </c>
      <c r="D135" s="28"/>
      <c r="E135" s="56" t="s">
        <v>83</v>
      </c>
      <c r="F135" s="29"/>
      <c r="G135" s="56" t="s">
        <v>83</v>
      </c>
    </row>
    <row r="136" spans="2:7" s="23" customFormat="1" ht="12.75">
      <c r="B136" s="61"/>
      <c r="D136" s="28"/>
      <c r="E136" s="29"/>
      <c r="F136" s="29"/>
      <c r="G136" s="63"/>
    </row>
    <row r="137" spans="2:8" s="23" customFormat="1" ht="12.75">
      <c r="B137" s="61" t="s">
        <v>185</v>
      </c>
      <c r="C137" s="29">
        <f>88384.512-1</f>
        <v>88383.512</v>
      </c>
      <c r="D137" s="63"/>
      <c r="E137" s="29">
        <v>5366.809</v>
      </c>
      <c r="F137" s="29"/>
      <c r="G137" s="63">
        <v>128901.059</v>
      </c>
      <c r="H137" s="29"/>
    </row>
    <row r="138" spans="2:8" s="23" customFormat="1" ht="12.75">
      <c r="B138" s="61" t="s">
        <v>184</v>
      </c>
      <c r="C138" s="29">
        <v>49387.199</v>
      </c>
      <c r="D138" s="63"/>
      <c r="E138" s="29">
        <v>6047.758</v>
      </c>
      <c r="F138" s="29"/>
      <c r="G138" s="63">
        <v>123947.437</v>
      </c>
      <c r="H138" s="29"/>
    </row>
    <row r="139" spans="2:8" s="23" customFormat="1" ht="12.75">
      <c r="B139" s="61" t="s">
        <v>268</v>
      </c>
      <c r="C139" s="29">
        <v>12831.692</v>
      </c>
      <c r="D139" s="63"/>
      <c r="E139" s="29">
        <v>649.199</v>
      </c>
      <c r="F139" s="29"/>
      <c r="G139" s="63">
        <v>9726.989</v>
      </c>
      <c r="H139" s="29"/>
    </row>
    <row r="140" spans="3:7" s="23" customFormat="1" ht="18" customHeight="1" thickBot="1">
      <c r="C140" s="27">
        <f>SUM(C137:C139)+1</f>
        <v>150603.40300000002</v>
      </c>
      <c r="D140" s="28"/>
      <c r="E140" s="27">
        <f>SUM(E137:E139)</f>
        <v>12063.766</v>
      </c>
      <c r="F140" s="29"/>
      <c r="G140" s="27">
        <f>SUM(G137:G139)</f>
        <v>262575.485</v>
      </c>
    </row>
    <row r="141" spans="4:7" s="23" customFormat="1" ht="13.5" thickTop="1">
      <c r="D141" s="28"/>
      <c r="E141" s="29"/>
      <c r="F141" s="29"/>
      <c r="G141" s="63"/>
    </row>
    <row r="142" spans="1:9" s="23" customFormat="1" ht="12.75">
      <c r="A142" s="55" t="s">
        <v>186</v>
      </c>
      <c r="B142" s="47" t="s">
        <v>208</v>
      </c>
      <c r="F142" s="28"/>
      <c r="G142" s="29"/>
      <c r="H142" s="29"/>
      <c r="I142" s="63"/>
    </row>
    <row r="143" spans="2:9" s="23" customFormat="1" ht="12.75">
      <c r="B143" s="150" t="s">
        <v>259</v>
      </c>
      <c r="C143" s="151"/>
      <c r="D143" s="151"/>
      <c r="E143" s="151"/>
      <c r="F143" s="151"/>
      <c r="G143" s="151"/>
      <c r="H143" s="151"/>
      <c r="I143" s="151"/>
    </row>
    <row r="144" spans="2:9" s="23" customFormat="1" ht="12.75">
      <c r="B144" s="151"/>
      <c r="C144" s="151"/>
      <c r="D144" s="151"/>
      <c r="E144" s="151"/>
      <c r="F144" s="151"/>
      <c r="G144" s="151"/>
      <c r="H144" s="151"/>
      <c r="I144" s="151"/>
    </row>
    <row r="145" spans="6:9" s="23" customFormat="1" ht="12.75">
      <c r="F145" s="28"/>
      <c r="G145" s="29"/>
      <c r="H145" s="29"/>
      <c r="I145" s="63"/>
    </row>
    <row r="146" spans="1:9" s="23" customFormat="1" ht="12.75">
      <c r="A146" s="55" t="s">
        <v>187</v>
      </c>
      <c r="B146" s="47" t="s">
        <v>188</v>
      </c>
      <c r="F146" s="28"/>
      <c r="G146" s="29"/>
      <c r="H146" s="29"/>
      <c r="I146" s="63"/>
    </row>
    <row r="147" spans="2:9" s="23" customFormat="1" ht="12.75">
      <c r="B147" s="150" t="s">
        <v>267</v>
      </c>
      <c r="C147" s="151"/>
      <c r="D147" s="151"/>
      <c r="E147" s="151"/>
      <c r="F147" s="151"/>
      <c r="G147" s="151"/>
      <c r="H147" s="151"/>
      <c r="I147" s="151"/>
    </row>
    <row r="148" spans="2:9" s="23" customFormat="1" ht="12.75">
      <c r="B148" s="151"/>
      <c r="C148" s="151"/>
      <c r="D148" s="151"/>
      <c r="E148" s="151"/>
      <c r="F148" s="151"/>
      <c r="G148" s="151"/>
      <c r="H148" s="151"/>
      <c r="I148" s="151"/>
    </row>
    <row r="149" spans="2:9" s="23" customFormat="1" ht="12.75">
      <c r="B149" s="151"/>
      <c r="C149" s="151"/>
      <c r="D149" s="151"/>
      <c r="E149" s="151"/>
      <c r="F149" s="151"/>
      <c r="G149" s="151"/>
      <c r="H149" s="151"/>
      <c r="I149" s="151"/>
    </row>
    <row r="150" spans="2:9" s="23" customFormat="1" ht="12.75">
      <c r="B150" s="151"/>
      <c r="C150" s="151"/>
      <c r="D150" s="151"/>
      <c r="E150" s="151"/>
      <c r="F150" s="151"/>
      <c r="G150" s="151"/>
      <c r="H150" s="151"/>
      <c r="I150" s="151"/>
    </row>
    <row r="151" spans="2:9" s="23" customFormat="1" ht="12.75">
      <c r="B151" s="151"/>
      <c r="C151" s="151"/>
      <c r="D151" s="151"/>
      <c r="E151" s="151"/>
      <c r="F151" s="151"/>
      <c r="G151" s="151"/>
      <c r="H151" s="151"/>
      <c r="I151" s="151"/>
    </row>
    <row r="152" spans="2:9" s="23" customFormat="1" ht="12.75">
      <c r="B152" s="151"/>
      <c r="C152" s="151"/>
      <c r="D152" s="151"/>
      <c r="E152" s="151"/>
      <c r="F152" s="151"/>
      <c r="G152" s="151"/>
      <c r="H152" s="151"/>
      <c r="I152" s="151"/>
    </row>
    <row r="153" spans="2:9" s="23" customFormat="1" ht="12.75">
      <c r="B153" s="151"/>
      <c r="C153" s="151"/>
      <c r="D153" s="151"/>
      <c r="E153" s="151"/>
      <c r="F153" s="151"/>
      <c r="G153" s="151"/>
      <c r="H153" s="151"/>
      <c r="I153" s="151"/>
    </row>
    <row r="154" spans="2:9" s="23" customFormat="1" ht="12.75">
      <c r="B154" s="151"/>
      <c r="C154" s="151"/>
      <c r="D154" s="151"/>
      <c r="E154" s="151"/>
      <c r="F154" s="151"/>
      <c r="G154" s="151"/>
      <c r="H154" s="151"/>
      <c r="I154" s="151"/>
    </row>
    <row r="155" spans="2:9" s="23" customFormat="1" ht="12.75">
      <c r="B155" s="151"/>
      <c r="C155" s="151"/>
      <c r="D155" s="151"/>
      <c r="E155" s="151"/>
      <c r="F155" s="151"/>
      <c r="G155" s="151"/>
      <c r="H155" s="151"/>
      <c r="I155" s="151"/>
    </row>
    <row r="156" spans="2:9" s="23" customFormat="1" ht="12.75">
      <c r="B156" s="151"/>
      <c r="C156" s="151"/>
      <c r="D156" s="151"/>
      <c r="E156" s="151"/>
      <c r="F156" s="151"/>
      <c r="G156" s="151"/>
      <c r="H156" s="151"/>
      <c r="I156" s="151"/>
    </row>
    <row r="157" spans="2:9" s="23" customFormat="1" ht="12.75">
      <c r="B157" s="46"/>
      <c r="C157" s="46"/>
      <c r="D157" s="46"/>
      <c r="E157" s="46"/>
      <c r="F157" s="46"/>
      <c r="G157" s="46"/>
      <c r="H157" s="46"/>
      <c r="I157" s="46"/>
    </row>
    <row r="158" spans="1:9" s="47" customFormat="1" ht="12.75">
      <c r="A158" s="55" t="s">
        <v>189</v>
      </c>
      <c r="B158" s="47" t="s">
        <v>190</v>
      </c>
      <c r="F158" s="75"/>
      <c r="G158" s="48"/>
      <c r="H158" s="48"/>
      <c r="I158" s="76"/>
    </row>
    <row r="159" spans="2:9" s="23" customFormat="1" ht="12.75">
      <c r="B159" s="150" t="s">
        <v>269</v>
      </c>
      <c r="C159" s="151"/>
      <c r="D159" s="151"/>
      <c r="E159" s="151"/>
      <c r="F159" s="151"/>
      <c r="G159" s="151"/>
      <c r="H159" s="151"/>
      <c r="I159" s="151"/>
    </row>
    <row r="160" spans="2:9" s="23" customFormat="1" ht="12.75">
      <c r="B160" s="151"/>
      <c r="C160" s="151"/>
      <c r="D160" s="151"/>
      <c r="E160" s="151"/>
      <c r="F160" s="151"/>
      <c r="G160" s="151"/>
      <c r="H160" s="151"/>
      <c r="I160" s="151"/>
    </row>
    <row r="161" spans="2:9" s="23" customFormat="1" ht="12.75">
      <c r="B161" s="151"/>
      <c r="C161" s="151"/>
      <c r="D161" s="151"/>
      <c r="E161" s="151"/>
      <c r="F161" s="151"/>
      <c r="G161" s="151"/>
      <c r="H161" s="151"/>
      <c r="I161" s="151"/>
    </row>
    <row r="162" spans="2:9" s="23" customFormat="1" ht="12.75">
      <c r="B162" s="151"/>
      <c r="C162" s="151"/>
      <c r="D162" s="151"/>
      <c r="E162" s="151"/>
      <c r="F162" s="151"/>
      <c r="G162" s="151"/>
      <c r="H162" s="151"/>
      <c r="I162" s="151"/>
    </row>
    <row r="163" spans="2:9" s="23" customFormat="1" ht="12.75">
      <c r="B163" s="151"/>
      <c r="C163" s="151"/>
      <c r="D163" s="151"/>
      <c r="E163" s="151"/>
      <c r="F163" s="151"/>
      <c r="G163" s="151"/>
      <c r="H163" s="151"/>
      <c r="I163" s="151"/>
    </row>
    <row r="164" spans="2:9" s="23" customFormat="1" ht="12.75">
      <c r="B164" s="79"/>
      <c r="C164" s="79"/>
      <c r="D164" s="79"/>
      <c r="E164" s="79"/>
      <c r="F164" s="79"/>
      <c r="G164" s="79"/>
      <c r="H164" s="79"/>
      <c r="I164" s="79"/>
    </row>
    <row r="165" spans="1:9" s="47" customFormat="1" ht="12.75">
      <c r="A165" s="55" t="s">
        <v>191</v>
      </c>
      <c r="B165" s="47" t="s">
        <v>260</v>
      </c>
      <c r="F165" s="75"/>
      <c r="G165" s="48"/>
      <c r="H165" s="48"/>
      <c r="I165" s="76"/>
    </row>
    <row r="166" spans="1:9" s="47" customFormat="1" ht="12.75">
      <c r="A166" s="55"/>
      <c r="B166" s="150" t="s">
        <v>261</v>
      </c>
      <c r="C166" s="151"/>
      <c r="D166" s="151"/>
      <c r="E166" s="151"/>
      <c r="F166" s="151"/>
      <c r="G166" s="151"/>
      <c r="H166" s="151"/>
      <c r="I166" s="151"/>
    </row>
    <row r="167" spans="1:9" s="47" customFormat="1" ht="12.75">
      <c r="A167" s="55"/>
      <c r="B167" s="151"/>
      <c r="C167" s="151"/>
      <c r="D167" s="151"/>
      <c r="E167" s="151"/>
      <c r="F167" s="151"/>
      <c r="G167" s="151"/>
      <c r="H167" s="151"/>
      <c r="I167" s="151"/>
    </row>
    <row r="168" spans="3:9" s="23" customFormat="1" ht="12.75">
      <c r="C168" s="46"/>
      <c r="D168" s="46"/>
      <c r="E168" s="46"/>
      <c r="F168" s="46"/>
      <c r="G168" s="46"/>
      <c r="H168" s="46"/>
      <c r="I168" s="46"/>
    </row>
    <row r="169" spans="1:9" s="23" customFormat="1" ht="12.75">
      <c r="A169" s="55" t="s">
        <v>192</v>
      </c>
      <c r="B169" s="47" t="s">
        <v>193</v>
      </c>
      <c r="F169" s="28"/>
      <c r="G169" s="29"/>
      <c r="H169" s="29"/>
      <c r="I169" s="63"/>
    </row>
    <row r="170" spans="2:9" s="23" customFormat="1" ht="12.75">
      <c r="B170" s="150" t="s">
        <v>270</v>
      </c>
      <c r="C170" s="151"/>
      <c r="D170" s="151"/>
      <c r="E170" s="151"/>
      <c r="F170" s="151"/>
      <c r="G170" s="151"/>
      <c r="H170" s="151"/>
      <c r="I170" s="151"/>
    </row>
    <row r="171" spans="2:9" s="23" customFormat="1" ht="12.75">
      <c r="B171" s="151"/>
      <c r="C171" s="151"/>
      <c r="D171" s="151"/>
      <c r="E171" s="151"/>
      <c r="F171" s="151"/>
      <c r="G171" s="151"/>
      <c r="H171" s="151"/>
      <c r="I171" s="151"/>
    </row>
    <row r="172" spans="6:9" s="23" customFormat="1" ht="12.75">
      <c r="F172" s="28"/>
      <c r="G172" s="29"/>
      <c r="H172" s="29"/>
      <c r="I172" s="63"/>
    </row>
    <row r="173" spans="1:9" s="23" customFormat="1" ht="12.75">
      <c r="A173" s="55" t="s">
        <v>194</v>
      </c>
      <c r="B173" s="47" t="s">
        <v>204</v>
      </c>
      <c r="F173" s="28"/>
      <c r="G173" s="29"/>
      <c r="H173" s="29"/>
      <c r="I173" s="63"/>
    </row>
    <row r="174" spans="2:9" s="23" customFormat="1" ht="12.75">
      <c r="B174" s="23" t="s">
        <v>266</v>
      </c>
      <c r="C174" s="46"/>
      <c r="D174" s="46"/>
      <c r="E174" s="46"/>
      <c r="F174" s="46"/>
      <c r="G174" s="46"/>
      <c r="H174" s="46"/>
      <c r="I174" s="46"/>
    </row>
    <row r="175" spans="2:9" s="23" customFormat="1" ht="12.75">
      <c r="B175" s="46"/>
      <c r="C175" s="46"/>
      <c r="D175" s="46"/>
      <c r="E175" s="46"/>
      <c r="F175" s="46"/>
      <c r="G175" s="46"/>
      <c r="H175" s="46"/>
      <c r="I175" s="46"/>
    </row>
    <row r="176" spans="2:9" s="23" customFormat="1" ht="12.75">
      <c r="B176" s="46"/>
      <c r="C176" s="46"/>
      <c r="D176" s="46"/>
      <c r="E176" s="46"/>
      <c r="F176" s="46"/>
      <c r="G176" s="46"/>
      <c r="H176" s="46"/>
      <c r="I176" s="46"/>
    </row>
    <row r="177" spans="2:9" s="23" customFormat="1" ht="12.75">
      <c r="B177" s="46"/>
      <c r="C177" s="46"/>
      <c r="D177" s="46"/>
      <c r="E177" s="46"/>
      <c r="F177" s="46"/>
      <c r="G177" s="46"/>
      <c r="H177" s="46"/>
      <c r="I177" s="46"/>
    </row>
    <row r="178" spans="2:9" s="23" customFormat="1" ht="12.75">
      <c r="B178" s="46"/>
      <c r="C178" s="46"/>
      <c r="D178" s="46"/>
      <c r="E178" s="46"/>
      <c r="F178" s="46"/>
      <c r="G178" s="46"/>
      <c r="H178" s="46"/>
      <c r="I178" s="46"/>
    </row>
    <row r="179" spans="2:9" s="23" customFormat="1" ht="12.75">
      <c r="B179" s="54"/>
      <c r="C179" s="54"/>
      <c r="D179" s="54"/>
      <c r="E179" s="54"/>
      <c r="F179" s="54"/>
      <c r="G179" s="54"/>
      <c r="H179" s="54"/>
      <c r="I179" s="54"/>
    </row>
    <row r="180" spans="2:9" s="23" customFormat="1" ht="12.75">
      <c r="B180" s="23" t="s">
        <v>200</v>
      </c>
      <c r="F180" s="28"/>
      <c r="G180" s="29"/>
      <c r="H180" s="29"/>
      <c r="I180" s="63"/>
    </row>
    <row r="181" spans="6:9" s="23" customFormat="1" ht="12.75">
      <c r="F181" s="28"/>
      <c r="G181" s="29"/>
      <c r="H181" s="29"/>
      <c r="I181" s="63"/>
    </row>
    <row r="182" spans="2:9" s="23" customFormat="1" ht="12.75">
      <c r="B182" s="23" t="s">
        <v>201</v>
      </c>
      <c r="F182" s="28"/>
      <c r="G182" s="29"/>
      <c r="H182" s="29"/>
      <c r="I182" s="63"/>
    </row>
    <row r="183" spans="2:9" s="23" customFormat="1" ht="12.75">
      <c r="B183" s="23" t="s">
        <v>202</v>
      </c>
      <c r="F183" s="28"/>
      <c r="G183" s="29"/>
      <c r="H183" s="29"/>
      <c r="I183" s="63"/>
    </row>
    <row r="184" spans="6:9" s="23" customFormat="1" ht="12.75">
      <c r="F184" s="28"/>
      <c r="G184" s="29"/>
      <c r="H184" s="29"/>
      <c r="I184" s="63"/>
    </row>
    <row r="185" spans="2:9" s="23" customFormat="1" ht="12.75">
      <c r="B185" s="23" t="s">
        <v>203</v>
      </c>
      <c r="F185" s="28"/>
      <c r="G185" s="29"/>
      <c r="H185" s="29"/>
      <c r="I185" s="63"/>
    </row>
    <row r="186" spans="6:9" s="23" customFormat="1" ht="12.75">
      <c r="F186" s="28"/>
      <c r="G186" s="29"/>
      <c r="H186" s="29"/>
      <c r="I186" s="63"/>
    </row>
    <row r="187" spans="2:9" s="23" customFormat="1" ht="12.75">
      <c r="B187" s="23" t="s">
        <v>271</v>
      </c>
      <c r="F187" s="28"/>
      <c r="G187" s="29"/>
      <c r="H187" s="29"/>
      <c r="I187" s="63"/>
    </row>
    <row r="188" spans="6:9" s="23" customFormat="1" ht="12.75">
      <c r="F188" s="28"/>
      <c r="G188" s="29"/>
      <c r="H188" s="29"/>
      <c r="I188" s="63"/>
    </row>
    <row r="189" spans="6:9" s="23" customFormat="1" ht="12.75">
      <c r="F189" s="28"/>
      <c r="G189" s="29"/>
      <c r="H189" s="29"/>
      <c r="I189" s="63"/>
    </row>
    <row r="190" spans="6:9" s="23" customFormat="1" ht="12.75">
      <c r="F190" s="28"/>
      <c r="G190" s="29"/>
      <c r="H190" s="29"/>
      <c r="I190" s="63"/>
    </row>
    <row r="191" spans="6:9" s="23" customFormat="1" ht="12.75">
      <c r="F191" s="28"/>
      <c r="G191" s="29"/>
      <c r="H191" s="29"/>
      <c r="I191" s="63"/>
    </row>
    <row r="192" spans="6:9" s="23" customFormat="1" ht="12.75">
      <c r="F192" s="28"/>
      <c r="G192" s="29"/>
      <c r="H192" s="29"/>
      <c r="I192" s="63"/>
    </row>
    <row r="193" spans="6:9" s="23" customFormat="1" ht="12.75">
      <c r="F193" s="28"/>
      <c r="G193" s="29"/>
      <c r="H193" s="29"/>
      <c r="I193" s="63"/>
    </row>
    <row r="194" spans="6:9" s="23" customFormat="1" ht="12.75">
      <c r="F194" s="28"/>
      <c r="G194" s="29"/>
      <c r="H194" s="29"/>
      <c r="I194" s="63"/>
    </row>
    <row r="195" spans="6:9" s="23" customFormat="1" ht="12.75">
      <c r="F195" s="28"/>
      <c r="G195" s="29"/>
      <c r="H195" s="29"/>
      <c r="I195" s="63"/>
    </row>
    <row r="196" spans="6:9" s="23" customFormat="1" ht="12.75">
      <c r="F196" s="28"/>
      <c r="G196" s="29"/>
      <c r="H196" s="29"/>
      <c r="I196" s="63"/>
    </row>
    <row r="197" spans="6:9" s="23" customFormat="1" ht="12.75">
      <c r="F197" s="28"/>
      <c r="G197" s="29"/>
      <c r="H197" s="29"/>
      <c r="I197" s="63"/>
    </row>
    <row r="198" spans="6:9" s="23" customFormat="1" ht="12.75">
      <c r="F198" s="28"/>
      <c r="G198" s="29"/>
      <c r="H198" s="29"/>
      <c r="I198" s="63"/>
    </row>
    <row r="199" spans="6:9" s="23" customFormat="1" ht="12.75">
      <c r="F199" s="28"/>
      <c r="G199" s="29"/>
      <c r="H199" s="29"/>
      <c r="I199" s="63"/>
    </row>
    <row r="200" spans="6:9" s="23" customFormat="1" ht="12.75">
      <c r="F200" s="28"/>
      <c r="G200" s="29"/>
      <c r="H200" s="29"/>
      <c r="I200" s="63"/>
    </row>
    <row r="201" spans="6:9" s="23" customFormat="1" ht="12.75">
      <c r="F201" s="28"/>
      <c r="G201" s="29"/>
      <c r="H201" s="29"/>
      <c r="I201" s="63"/>
    </row>
    <row r="202" spans="6:9" s="23" customFormat="1" ht="12.75">
      <c r="F202" s="28"/>
      <c r="G202" s="29"/>
      <c r="H202" s="29"/>
      <c r="I202" s="63"/>
    </row>
    <row r="203" spans="6:9" s="23" customFormat="1" ht="12.75">
      <c r="F203" s="28"/>
      <c r="G203" s="29"/>
      <c r="H203" s="29"/>
      <c r="I203" s="63"/>
    </row>
    <row r="204" spans="6:9" s="23" customFormat="1" ht="12.75">
      <c r="F204" s="28"/>
      <c r="G204" s="29"/>
      <c r="H204" s="29"/>
      <c r="I204" s="63"/>
    </row>
    <row r="205" spans="6:9" s="23" customFormat="1" ht="12.75">
      <c r="F205" s="28"/>
      <c r="G205" s="29"/>
      <c r="H205" s="29"/>
      <c r="I205" s="63"/>
    </row>
    <row r="206" spans="6:9" s="23" customFormat="1" ht="12.75">
      <c r="F206" s="28"/>
      <c r="G206" s="29"/>
      <c r="H206" s="29"/>
      <c r="I206" s="63"/>
    </row>
    <row r="207" spans="6:9" s="23" customFormat="1" ht="12.75">
      <c r="F207" s="28"/>
      <c r="G207" s="29"/>
      <c r="H207" s="29"/>
      <c r="I207" s="63"/>
    </row>
    <row r="208" spans="6:9" s="23" customFormat="1" ht="12.75">
      <c r="F208" s="28"/>
      <c r="G208" s="29"/>
      <c r="H208" s="29"/>
      <c r="I208" s="63"/>
    </row>
    <row r="209" spans="6:9" s="23" customFormat="1" ht="12.75">
      <c r="F209" s="28"/>
      <c r="G209" s="29"/>
      <c r="H209" s="29"/>
      <c r="I209" s="63"/>
    </row>
    <row r="210" spans="6:9" s="23" customFormat="1" ht="12.75">
      <c r="F210" s="28"/>
      <c r="G210" s="29"/>
      <c r="H210" s="29"/>
      <c r="I210" s="63"/>
    </row>
    <row r="211" spans="6:9" s="23" customFormat="1" ht="12.75">
      <c r="F211" s="28"/>
      <c r="G211" s="29"/>
      <c r="H211" s="29"/>
      <c r="I211" s="63"/>
    </row>
    <row r="212" spans="6:9" s="23" customFormat="1" ht="12.75">
      <c r="F212" s="28"/>
      <c r="G212" s="29"/>
      <c r="H212" s="29"/>
      <c r="I212" s="63"/>
    </row>
    <row r="213" spans="6:9" s="23" customFormat="1" ht="12.75">
      <c r="F213" s="28"/>
      <c r="G213" s="29"/>
      <c r="H213" s="29"/>
      <c r="I213" s="63"/>
    </row>
    <row r="214" spans="6:9" s="23" customFormat="1" ht="12.75">
      <c r="F214" s="28"/>
      <c r="G214" s="29"/>
      <c r="H214" s="29"/>
      <c r="I214" s="63"/>
    </row>
    <row r="215" spans="6:9" s="23" customFormat="1" ht="12.75">
      <c r="F215" s="28"/>
      <c r="G215" s="29"/>
      <c r="H215" s="29"/>
      <c r="I215" s="63"/>
    </row>
    <row r="216" spans="6:9" s="23" customFormat="1" ht="12.75">
      <c r="F216" s="28"/>
      <c r="G216" s="29"/>
      <c r="H216" s="29"/>
      <c r="I216" s="63"/>
    </row>
    <row r="217" spans="6:9" s="23" customFormat="1" ht="12.75">
      <c r="F217" s="28"/>
      <c r="G217" s="29"/>
      <c r="H217" s="29"/>
      <c r="I217" s="63"/>
    </row>
    <row r="218" spans="6:9" s="23" customFormat="1" ht="12.75">
      <c r="F218" s="28"/>
      <c r="G218" s="29"/>
      <c r="H218" s="29"/>
      <c r="I218" s="63"/>
    </row>
    <row r="219" spans="6:9" s="23" customFormat="1" ht="12.75">
      <c r="F219" s="28"/>
      <c r="G219" s="29"/>
      <c r="H219" s="29"/>
      <c r="I219" s="63"/>
    </row>
    <row r="220" spans="6:9" s="23" customFormat="1" ht="12.75">
      <c r="F220" s="28"/>
      <c r="G220" s="29"/>
      <c r="H220" s="29"/>
      <c r="I220" s="63"/>
    </row>
    <row r="221" spans="6:9" s="23" customFormat="1" ht="12.75">
      <c r="F221" s="28"/>
      <c r="G221" s="29"/>
      <c r="H221" s="29"/>
      <c r="I221" s="63"/>
    </row>
    <row r="222" spans="6:9" s="23" customFormat="1" ht="12.75">
      <c r="F222" s="28"/>
      <c r="G222" s="29"/>
      <c r="H222" s="29"/>
      <c r="I222" s="63"/>
    </row>
    <row r="223" spans="6:9" s="23" customFormat="1" ht="12.75">
      <c r="F223" s="28"/>
      <c r="G223" s="29"/>
      <c r="H223" s="29"/>
      <c r="I223" s="63"/>
    </row>
    <row r="224" spans="6:9" s="23" customFormat="1" ht="12.75">
      <c r="F224" s="28"/>
      <c r="G224" s="29"/>
      <c r="H224" s="29"/>
      <c r="I224" s="63"/>
    </row>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sheetData>
  <mergeCells count="23">
    <mergeCell ref="B166:I167"/>
    <mergeCell ref="B143:I144"/>
    <mergeCell ref="B117:I119"/>
    <mergeCell ref="B41:I44"/>
    <mergeCell ref="B159:I163"/>
    <mergeCell ref="B126:I127"/>
    <mergeCell ref="B58:I62"/>
    <mergeCell ref="B114:I115"/>
    <mergeCell ref="B121:I124"/>
    <mergeCell ref="A4:I4"/>
    <mergeCell ref="B27:I28"/>
    <mergeCell ref="B34:I39"/>
    <mergeCell ref="B20:I21"/>
    <mergeCell ref="B170:I171"/>
    <mergeCell ref="B147:I156"/>
    <mergeCell ref="H1:I1"/>
    <mergeCell ref="A2:I2"/>
    <mergeCell ref="A3:I3"/>
    <mergeCell ref="B70:I72"/>
    <mergeCell ref="B9:I11"/>
    <mergeCell ref="B47:I48"/>
    <mergeCell ref="B50:I51"/>
    <mergeCell ref="B53:I54"/>
  </mergeCells>
  <printOptions/>
  <pageMargins left="0.64" right="0.57" top="0.81" bottom="0.37" header="0.25" footer="0.18"/>
  <pageSetup fitToHeight="4" orientation="portrait" paperSize="9" r:id="rId1"/>
  <headerFooter alignWithMargins="0">
    <oddFooter>&amp;R&amp;4&amp;A &amp;D</oddFooter>
  </headerFooter>
  <rowBreaks count="3" manualBreakCount="3">
    <brk id="56" max="255" man="1"/>
    <brk id="112" max="255" man="1"/>
    <brk id="167"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magna Prima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Magna Prima</dc:creator>
  <cp:keywords/>
  <dc:description/>
  <cp:lastModifiedBy>MAGNA PRIMA BHD</cp:lastModifiedBy>
  <cp:lastPrinted>2000-02-28T07:44:47Z</cp:lastPrinted>
  <dcterms:created xsi:type="dcterms:W3CDTF">1999-11-02T06:45:26Z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